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hareserver\Общая\Отдел ДО\ОФИЦИАЛЬНОЕ УСОЛЬЕ\На опубликование\1343-па_05.08.2025\"/>
    </mc:Choice>
  </mc:AlternateContent>
  <xr:revisionPtr revIDLastSave="0" documentId="13_ncr:1_{6DC6B064-F089-43A6-B029-1287571D9515}" xr6:coauthVersionLast="47" xr6:coauthVersionMax="47" xr10:uidLastSave="{00000000-0000-0000-0000-000000000000}"/>
  <bookViews>
    <workbookView xWindow="-108" yWindow="-108" windowWidth="23256" windowHeight="12576" xr2:uid="{00000000-000D-0000-FFFF-FFFF00000000}"/>
  </bookViews>
  <sheets>
    <sheet name="2024" sheetId="3" r:id="rId1"/>
  </sheets>
  <definedNames>
    <definedName name="_xlnm.Print_Area" localSheetId="0">'2024'!$A$1:$J$138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7" i="3" l="1"/>
  <c r="I37" i="3" l="1"/>
  <c r="I117" i="3" l="1"/>
  <c r="I115" i="3"/>
  <c r="E107" i="3"/>
  <c r="E108" i="3"/>
  <c r="E106" i="3"/>
  <c r="E117" i="3" l="1"/>
  <c r="H29" i="3"/>
  <c r="H124" i="3" s="1"/>
  <c r="H114" i="3"/>
  <c r="I114" i="3"/>
  <c r="G114" i="3"/>
  <c r="G97" i="3"/>
  <c r="G101" i="3"/>
  <c r="H101" i="3"/>
  <c r="I101" i="3"/>
  <c r="F101" i="3"/>
  <c r="G105" i="3"/>
  <c r="H105" i="3"/>
  <c r="I105" i="3"/>
  <c r="F105" i="3"/>
  <c r="G103" i="3"/>
  <c r="H103" i="3"/>
  <c r="I103" i="3"/>
  <c r="F103" i="3"/>
  <c r="H77" i="3"/>
  <c r="H78" i="3"/>
  <c r="H79" i="3"/>
  <c r="H80" i="3"/>
  <c r="H81" i="3"/>
  <c r="H76" i="3"/>
  <c r="H73" i="3"/>
  <c r="F65" i="3"/>
  <c r="G54" i="3"/>
  <c r="H54" i="3"/>
  <c r="I54" i="3"/>
  <c r="F54" i="3"/>
  <c r="G43" i="3"/>
  <c r="H43" i="3"/>
  <c r="I43" i="3"/>
  <c r="F43" i="3"/>
  <c r="H32" i="3"/>
  <c r="I35" i="3"/>
  <c r="I76" i="3"/>
  <c r="I38" i="3"/>
  <c r="I77" i="3" s="1"/>
  <c r="I39" i="3"/>
  <c r="I78" i="3" s="1"/>
  <c r="I40" i="3"/>
  <c r="I79" i="3" s="1"/>
  <c r="I41" i="3"/>
  <c r="I80" i="3" s="1"/>
  <c r="I42" i="3"/>
  <c r="I81" i="3" s="1"/>
  <c r="I36" i="3"/>
  <c r="I34" i="3"/>
  <c r="I73" i="3" s="1"/>
  <c r="F38" i="3"/>
  <c r="F77" i="3" s="1"/>
  <c r="F39" i="3"/>
  <c r="F78" i="3" s="1"/>
  <c r="F40" i="3"/>
  <c r="F79" i="3" s="1"/>
  <c r="F41" i="3"/>
  <c r="F80" i="3" s="1"/>
  <c r="F42" i="3"/>
  <c r="F81" i="3" s="1"/>
  <c r="F37" i="3"/>
  <c r="F76" i="3" s="1"/>
  <c r="F90" i="3" s="1"/>
  <c r="F130" i="3" s="1"/>
  <c r="F36" i="3"/>
  <c r="F35" i="3"/>
  <c r="F34" i="3"/>
  <c r="F73" i="3" s="1"/>
  <c r="G38" i="3"/>
  <c r="G77" i="3" s="1"/>
  <c r="G39" i="3"/>
  <c r="G78" i="3" s="1"/>
  <c r="G40" i="3"/>
  <c r="G79" i="3" s="1"/>
  <c r="G41" i="3"/>
  <c r="G80" i="3" s="1"/>
  <c r="G42" i="3"/>
  <c r="G81" i="3" s="1"/>
  <c r="G37" i="3"/>
  <c r="G76" i="3" s="1"/>
  <c r="G90" i="3" s="1"/>
  <c r="G130" i="3" s="1"/>
  <c r="G36" i="3"/>
  <c r="H72" i="3"/>
  <c r="I33" i="3"/>
  <c r="I72" i="3" s="1"/>
  <c r="E64" i="3"/>
  <c r="E63" i="3"/>
  <c r="E62" i="3"/>
  <c r="E61" i="3"/>
  <c r="E60" i="3"/>
  <c r="E59" i="3"/>
  <c r="E58" i="3"/>
  <c r="E53" i="3"/>
  <c r="E52" i="3"/>
  <c r="E51" i="3"/>
  <c r="E50" i="3"/>
  <c r="E49" i="3"/>
  <c r="E48" i="3"/>
  <c r="E47" i="3"/>
  <c r="F69" i="3"/>
  <c r="G69" i="3"/>
  <c r="H69" i="3"/>
  <c r="H75" i="3" s="1"/>
  <c r="I69" i="3"/>
  <c r="F67" i="3"/>
  <c r="G67" i="3"/>
  <c r="H67" i="3"/>
  <c r="H74" i="3" s="1"/>
  <c r="I67" i="3"/>
  <c r="E70" i="3"/>
  <c r="E69" i="3" s="1"/>
  <c r="H27" i="3" l="1"/>
  <c r="H71" i="3"/>
  <c r="I71" i="3"/>
  <c r="E103" i="3"/>
  <c r="I75" i="3"/>
  <c r="E42" i="3"/>
  <c r="G75" i="3"/>
  <c r="F74" i="3"/>
  <c r="I74" i="3"/>
  <c r="E36" i="3"/>
  <c r="F75" i="3"/>
  <c r="E37" i="3"/>
  <c r="E39" i="3"/>
  <c r="E38" i="3"/>
  <c r="I32" i="3"/>
  <c r="E40" i="3"/>
  <c r="I89" i="3"/>
  <c r="E41" i="3"/>
  <c r="E120" i="3"/>
  <c r="E119" i="3"/>
  <c r="E118" i="3"/>
  <c r="I94" i="3"/>
  <c r="I93" i="3" l="1"/>
  <c r="E94" i="3"/>
  <c r="I134" i="3"/>
  <c r="E134" i="3" s="1"/>
  <c r="I92" i="3"/>
  <c r="E79" i="3"/>
  <c r="E80" i="3"/>
  <c r="E93" i="3" l="1"/>
  <c r="I133" i="3"/>
  <c r="E133" i="3" s="1"/>
  <c r="E78" i="3"/>
  <c r="E92" i="3"/>
  <c r="I132" i="3"/>
  <c r="E132" i="3" s="1"/>
  <c r="I91" i="3"/>
  <c r="H115" i="3"/>
  <c r="H109" i="3" s="1"/>
  <c r="G115" i="3"/>
  <c r="E91" i="3" l="1"/>
  <c r="I131" i="3"/>
  <c r="E77" i="3"/>
  <c r="E131" i="3"/>
  <c r="E115" i="3"/>
  <c r="E104" i="3"/>
  <c r="G99" i="3" l="1"/>
  <c r="H99" i="3"/>
  <c r="I99" i="3"/>
  <c r="F99" i="3"/>
  <c r="H97" i="3"/>
  <c r="I97" i="3"/>
  <c r="F97" i="3"/>
  <c r="E68" i="3" l="1"/>
  <c r="E67" i="3" s="1"/>
  <c r="G65" i="3"/>
  <c r="H65" i="3"/>
  <c r="I65" i="3"/>
  <c r="I129" i="3"/>
  <c r="G89" i="3"/>
  <c r="G129" i="3" s="1"/>
  <c r="E121" i="3"/>
  <c r="E116" i="3"/>
  <c r="E113" i="3"/>
  <c r="I112" i="3"/>
  <c r="I109" i="3" s="1"/>
  <c r="G112" i="3"/>
  <c r="G109" i="3" s="1"/>
  <c r="F112" i="3"/>
  <c r="E111" i="3"/>
  <c r="E110" i="3"/>
  <c r="E102" i="3"/>
  <c r="E100" i="3"/>
  <c r="E98" i="3"/>
  <c r="H85" i="3"/>
  <c r="H84" i="3"/>
  <c r="H83" i="3"/>
  <c r="E66" i="3"/>
  <c r="E57" i="3"/>
  <c r="E56" i="3"/>
  <c r="E55" i="3"/>
  <c r="E46" i="3"/>
  <c r="E45" i="3"/>
  <c r="E44" i="3"/>
  <c r="G35" i="3"/>
  <c r="G74" i="3" s="1"/>
  <c r="G34" i="3"/>
  <c r="G73" i="3" s="1"/>
  <c r="G33" i="3"/>
  <c r="F33" i="3"/>
  <c r="I30" i="3"/>
  <c r="I85" i="3" s="1"/>
  <c r="I125" i="3" s="1"/>
  <c r="G30" i="3"/>
  <c r="G85" i="3" s="1"/>
  <c r="G125" i="3" s="1"/>
  <c r="F30" i="3"/>
  <c r="I29" i="3"/>
  <c r="I84" i="3" s="1"/>
  <c r="I124" i="3" s="1"/>
  <c r="G29" i="3"/>
  <c r="G84" i="3" s="1"/>
  <c r="G124" i="3" s="1"/>
  <c r="F29" i="3"/>
  <c r="I28" i="3"/>
  <c r="G28" i="3"/>
  <c r="F28" i="3"/>
  <c r="E26" i="3"/>
  <c r="E25" i="3"/>
  <c r="E24" i="3"/>
  <c r="I23" i="3"/>
  <c r="H23" i="3"/>
  <c r="G23" i="3"/>
  <c r="F23" i="3"/>
  <c r="E22" i="3"/>
  <c r="E21" i="3"/>
  <c r="E20" i="3"/>
  <c r="I19" i="3"/>
  <c r="H19" i="3"/>
  <c r="G19" i="3"/>
  <c r="F19" i="3"/>
  <c r="E18" i="3"/>
  <c r="E17" i="3"/>
  <c r="E16" i="3"/>
  <c r="I15" i="3"/>
  <c r="H15" i="3"/>
  <c r="G15" i="3"/>
  <c r="F15" i="3"/>
  <c r="E105" i="3" l="1"/>
  <c r="F109" i="3"/>
  <c r="E109" i="3" s="1"/>
  <c r="I83" i="3"/>
  <c r="I27" i="3"/>
  <c r="F27" i="3"/>
  <c r="E28" i="3"/>
  <c r="H82" i="3"/>
  <c r="H123" i="3"/>
  <c r="H122" i="3" s="1"/>
  <c r="G83" i="3"/>
  <c r="G27" i="3"/>
  <c r="I123" i="3"/>
  <c r="F85" i="3"/>
  <c r="F125" i="3" s="1"/>
  <c r="E125" i="3" s="1"/>
  <c r="E30" i="3"/>
  <c r="F84" i="3"/>
  <c r="F124" i="3" s="1"/>
  <c r="E124" i="3" s="1"/>
  <c r="E29" i="3"/>
  <c r="F32" i="3"/>
  <c r="F72" i="3"/>
  <c r="F71" i="3" s="1"/>
  <c r="G72" i="3"/>
  <c r="G71" i="3" s="1"/>
  <c r="G32" i="3"/>
  <c r="E75" i="3"/>
  <c r="I88" i="3"/>
  <c r="I128" i="3" s="1"/>
  <c r="I87" i="3"/>
  <c r="I127" i="3" s="1"/>
  <c r="E76" i="3"/>
  <c r="E65" i="3"/>
  <c r="E54" i="3"/>
  <c r="E43" i="3"/>
  <c r="E19" i="3"/>
  <c r="E99" i="3"/>
  <c r="E34" i="3"/>
  <c r="E112" i="3"/>
  <c r="E15" i="3"/>
  <c r="E97" i="3"/>
  <c r="E23" i="3"/>
  <c r="E101" i="3"/>
  <c r="E114" i="3"/>
  <c r="E33" i="3"/>
  <c r="E35" i="3"/>
  <c r="G86" i="3"/>
  <c r="G126" i="3" s="1"/>
  <c r="I86" i="3"/>
  <c r="I126" i="3" s="1"/>
  <c r="I90" i="3"/>
  <c r="I130" i="3" s="1"/>
  <c r="F83" i="3"/>
  <c r="E85" i="3" l="1"/>
  <c r="E84" i="3"/>
  <c r="E71" i="3"/>
  <c r="F123" i="3"/>
  <c r="G123" i="3"/>
  <c r="E27" i="3"/>
  <c r="E72" i="3"/>
  <c r="E73" i="3"/>
  <c r="E74" i="3"/>
  <c r="G87" i="3"/>
  <c r="G127" i="3" s="1"/>
  <c r="G88" i="3"/>
  <c r="G128" i="3" s="1"/>
  <c r="E81" i="3"/>
  <c r="I95" i="3"/>
  <c r="I82" i="3" s="1"/>
  <c r="E32" i="3"/>
  <c r="F88" i="3"/>
  <c r="F86" i="3"/>
  <c r="F89" i="3"/>
  <c r="E89" i="3" s="1"/>
  <c r="E90" i="3"/>
  <c r="E130" i="3"/>
  <c r="E83" i="3"/>
  <c r="F87" i="3"/>
  <c r="F82" i="3" l="1"/>
  <c r="G82" i="3"/>
  <c r="E82" i="3" s="1"/>
  <c r="G122" i="3"/>
  <c r="I135" i="3"/>
  <c r="E95" i="3"/>
  <c r="F129" i="3"/>
  <c r="E129" i="3" s="1"/>
  <c r="E87" i="3"/>
  <c r="F127" i="3"/>
  <c r="E127" i="3" s="1"/>
  <c r="E123" i="3"/>
  <c r="E86" i="3"/>
  <c r="F126" i="3"/>
  <c r="E126" i="3" s="1"/>
  <c r="E88" i="3"/>
  <c r="F128" i="3"/>
  <c r="E128" i="3" s="1"/>
  <c r="F122" i="3" l="1"/>
  <c r="E135" i="3"/>
  <c r="I122" i="3"/>
  <c r="E122" i="3" l="1"/>
</calcChain>
</file>

<file path=xl/sharedStrings.xml><?xml version="1.0" encoding="utf-8"?>
<sst xmlns="http://schemas.openxmlformats.org/spreadsheetml/2006/main" count="69" uniqueCount="50">
  <si>
    <t>№ п/п</t>
  </si>
  <si>
    <t>ВСЕГО:</t>
  </si>
  <si>
    <t>к муниципальной программе города Усолье-Сибирское</t>
  </si>
  <si>
    <t>1</t>
  </si>
  <si>
    <t xml:space="preserve">Информация об участии муниципального образования «город Усолье-Сибирское» в государственных программах Иркутской области в рамках муниципальной программы города Усолье-Сибирское </t>
  </si>
  <si>
    <t>Наименование мероприятия, подпрограммы государственной программы Иркутской области</t>
  </si>
  <si>
    <t>Наименование мероприятия, подпрограммы муниципальной программы</t>
  </si>
  <si>
    <t>Итого</t>
  </si>
  <si>
    <t xml:space="preserve"> (далее – муниципальная программа)</t>
  </si>
  <si>
    <t>Общий объем финансирования, руб.</t>
  </si>
  <si>
    <t>Год реализации</t>
  </si>
  <si>
    <t>Федеральный бюджет, руб.</t>
  </si>
  <si>
    <t>Областной бюджет, руб.</t>
  </si>
  <si>
    <t>Местный бюджет (софинансирование), руб.</t>
  </si>
  <si>
    <t>«Благоустройство дворовых территорий многоквартирных домов»</t>
  </si>
  <si>
    <t xml:space="preserve">«Благоустройство территорий общего пользования»
</t>
  </si>
  <si>
    <t>ВСЕГО (2018-2020 годы):</t>
  </si>
  <si>
    <t xml:space="preserve">Мэр города  </t>
  </si>
  <si>
    <t>М.В. Торопкин</t>
  </si>
  <si>
    <t>Иные источники финансирования, руб.</t>
  </si>
  <si>
    <t>Мероприятие 3.6. Благоустройство ул. Интернациональной, в рамках проекта «Город из трамвайного окна» в г. Усолье-Сибирское (Победитель VI Всероссийского конкурса лучших проектов создания комфортной городской среды в категории «Малые города России»)</t>
  </si>
  <si>
    <t>Государственная программа Иркутской области «Экономическое развитие и инновационная экономика» на 2019-2025 год
Государственная программа Иркутской области «Экономическое развитие и инновационная экономика» на 2024-2030 год</t>
  </si>
  <si>
    <t xml:space="preserve">Субсидии на реализацию мероприятий перечня проектов народных инициатив.
Основное мероприятие «Обеспечение эффективного управления экономическим развитием Иркутской области»
подпрограммы «Государственная политика в сфере экономического развития Иркутской области»                                                       
ВП "Социально-экономическое развитие муниципальных образований Иркутской области"
Мероприятие (результат): Оказана поддержка органам местного самоуправления муниципальных образований Иркутской области в целях реализации мероприятий перечня проектов народных инициатив.
</t>
  </si>
  <si>
    <t>"Формирование современной городской среды" на 2018-2030 годы</t>
  </si>
  <si>
    <t xml:space="preserve">"Формирование современной городской среды" на 2018-2030 годы </t>
  </si>
  <si>
    <t>ВСЕГО (2021-2030 годы):</t>
  </si>
  <si>
    <t>ИТОГО 
по Государственной программе Иркутской области «Экономическое развитие и инновационная экономика» на 2019-2025 годы;
по Государственной программе Иркутской области «Экономическое развитие и инновационная экономика» на 2024-2030 годы.</t>
  </si>
  <si>
    <t>«Приложение 4</t>
  </si>
  <si>
    <t>».</t>
  </si>
  <si>
    <t xml:space="preserve">  </t>
  </si>
  <si>
    <t>к постановлению администрации города Усолье-Сибирское</t>
  </si>
  <si>
    <t>Государственная программа Иркутской области «Формирование современной городской среды» на 2018 - 2020 годы</t>
  </si>
  <si>
    <t>Государственная программа Иркутской области «Формирование современной городской среды» на 2018 - 2024 годы
Государственная программа Иркутской области «Формирование современной городской среды» на 2025 - 2030 годы</t>
  </si>
  <si>
    <t>Мероприятие 1.1. «Формирование комфортной городской среды» Подпрограммы «Развитие благоустройства территории города Усолье-Сибирское» на 2018-2030 годы, в т.ч.:</t>
  </si>
  <si>
    <t xml:space="preserve">Субсидии  в целях софинансирования  расходных  обязательств  муниципальных  образований  Иркутской области на поддержку муниципальных программ формирования современной городской среды.  Основное мероприятие «Поддержка муниципальных образований Иркутской области по проведению благоустройства территорий»
Подпрограмма «Развитие благоустройства территорий муниципальных образований Иркутской области» на 2018 - 2030 годы
РП Иркутской области "Формирование комфортной городской среды" 
Мероприятие (результат):
Повышена комфортность городской среды, в том числе общественных пространств В муниципальных образованиях Иркутской области реализованы мероприятия по благоустройству мест массового отдыха населения (городских парков), общественных территорий (набережные, центральные площади, парки и др.) и иные мероприятия муниципальных образований, предусмотренные государственными(муниципальными) программами формирования современной городской среды.
РП Иркутской области "Формирование комфортной городской среды" 
Мероприятие (результат):
Реализация проектов победителей Всероссийского конкурса лучших проектов создания комфортной городской среды в малых городах и исторических поселениях.
</t>
  </si>
  <si>
    <t>Мероприятие 1.2.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(озеро Молодежное)» Подпрограммы «Развитие благоустройства территории города Усолье-Сибирское» на 2018-2030 годы</t>
  </si>
  <si>
    <t>Мероприятие 1.3. «Концепция благоустройства ул. Интернациональной «Город из трамвайного окна» в г. Усолье-Сибирское» Подпрограммы «Развитие благоустройства территории города Усолье-Сибирское» на 2018-2030 годы</t>
  </si>
  <si>
    <t>Мероприятие 1.4. «Город из трамвайного окна 2: молекулярное наследие. Концепция благоустройства территории улиц Менделеева и Интернациональная в г. Усолье-Сибирское»
Подпрограммы «Развитие благоустройства территории города Усолье-Сибирское» на 2018-2030 годы</t>
  </si>
  <si>
    <t>Мероприятие 1.1. «Благоустройство дворовых территорий многоквартирных домов (Поддержка программ формирования современной городской среды)» Подпрограммы «Развитие благоустройства территории города Усолье-Сибирское» на 2018-2020 годы</t>
  </si>
  <si>
    <t xml:space="preserve">Мероприятие 1.2. «Благоустройство территорий общего пользования (Поддержка программ формирования современной городской среды)» Подпрограммы «Развитие благоустройства территории города Усолье-Сибирское» на 2018-2020 годы
</t>
  </si>
  <si>
    <t>Мероприятие 1.5. «Мероприятия по реализации проекта создания комфортной городской среды города Усолье-Сибирское – финалиста Всероссийского конкурса лучших проектов создания комфортной городской среды» Подпрограммы «Развитие благоустройства территории города Усолье-Сибирское» на 2018-2020 годы</t>
  </si>
  <si>
    <t>Субсидии  в целях софинансирования  расходных  обязательств  муниципальных  образований  Иркутской области на поддержку муниципальных программ формирования современной городской среды.  Основное мероприятие «Поддержка муниципальных образований Иркутской области по проведению благоустройства территорий»
Подпрограмма «Развитие благоустройства территорий муниципальных образований Иркутской области» на 2018 - 2020 годы</t>
  </si>
  <si>
    <t>ИТОГО 
по Государственной программе Иркутской области «Формирование современной городской среды» на 2018-2024 годы;
по Государственной программе Иркутской области «Формирование современной городской среды» на 2025-2030 годы:</t>
  </si>
  <si>
    <t>Мероприятие 3.9. Благоустройство ул.Интернациональной, в рамках проекта «Город из трамвайного окна 2: молекулярное наследие» в г. Усолье-Сибирское (Победитель VIII Всероссийского конкурса лучших проектов создания комфортной городской среды в категории «Малые города России») (Благоустройство территории на пересечении улиц Ленина и Менделеева)</t>
  </si>
  <si>
    <t>Мероприятие 3.10. Благоустройство территории озера «Молодежное» (установка баскетбольных щитов) Подпрограммы «Развитие благоустройства территории города Усолье-Сибирское» на 2018-2030 годы</t>
  </si>
  <si>
    <t>Мероприятие 3.5. Благоустройство территории острова "Варничный" (в рамках реализации перечня проектов Народных инициатив) Подпрограммы «Развитие благоустройства территории города Усолье-Сибирское» на 2018-2030 годы</t>
  </si>
  <si>
    <t>Мероприятие 3.4. Благоустройство территории озера "Молодежное" (в рамках реализации перечня проектов Народных инициатив) Подпрограммы «Развитие благоустройства территории города Усолье-Сибирское» на 2018-2030 годы</t>
  </si>
  <si>
    <t>Мероприяие 3.11. «Архитектурно-пространственная концепция благоустройства Комсомольского и Ленинского проспектов в г. Усолье-Сибирское Иркутской области. Первый этап: «Город говорит». Концепция благоустройства Комсомольского проспекта в г. Усолье-Сибирское Иркутской области»</t>
  </si>
  <si>
    <t>Приложение 4</t>
  </si>
  <si>
    <t>от 05.08.2025 г. № 1343-па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</si>
</sst>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04"/>
      <scheme val="minor"/>
    </font>
    <font>
      <b/>
      <sz val="16"/>
      <name val="Times New Roman"/>
      <family val="1"/>
      <charset val="204"/>
    </font>
    <font>
      <sz val="11"/>
      <name val="Calibri"/>
      <family val="2"/>
      <charset val="204"/>
      <scheme val="minor"/>
    </font>
    <font>
      <sz val="10"/>
      <name val="Calibri"/>
      <family val="2"/>
      <charset val="204"/>
      <scheme val="minor"/>
    </font>
    <font>
      <sz val="10"/>
      <name val="Times New Roman"/>
      <family val="1"/>
      <charset val="204"/>
    </font>
    <font>
      <sz val="11"/>
      <name val="Times New Roman"/>
      <family val="1"/>
      <charset val="204"/>
    </font>
    <font>
      <sz val="14"/>
      <name val="Times New Roman"/>
      <family val="1"/>
      <charset val="204"/>
    </font>
    <font>
      <b/>
      <sz val="12"/>
      <name val="Times New Roman"/>
      <family val="1"/>
      <charset val="204"/>
    </font>
    <font>
      <b/>
      <u/>
      <sz val="12"/>
      <name val="Times New Roman"/>
      <family val="1"/>
      <charset val="204"/>
    </font>
    <font>
      <sz val="12"/>
      <name val="Calibri"/>
      <family val="2"/>
      <charset val="204"/>
      <scheme val="minor"/>
    </font>
    <font>
      <b/>
      <sz val="14"/>
      <name val="Times New Roman"/>
      <family val="1"/>
      <charset val="204"/>
    </font>
    <font>
      <sz val="12"/>
      <name val="Times New Roman"/>
      <family val="1"/>
      <charset val="204"/>
    </font>
    <font>
      <sz val="12"/>
      <name val="Calibri"/>
      <family val="2"/>
      <scheme val="minor"/>
    </font>
    <font>
      <sz val="11"/>
      <name val="Calibri"/>
      <family val="2"/>
      <scheme val="minor"/>
    </font>
    <font>
      <b/>
      <sz val="11"/>
      <name val="Times New Roman"/>
      <family val="1"/>
      <charset val="204"/>
    </font>
    <font>
      <b/>
      <sz val="1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59">
    <xf numFmtId="0" fontId="0" fillId="0" borderId="0" xfId="0"/>
    <xf numFmtId="0" fontId="3" fillId="2" borderId="0" xfId="0" applyFont="1" applyFill="1"/>
    <xf numFmtId="0" fontId="2" fillId="2" borderId="0" xfId="0" applyFont="1" applyFill="1"/>
    <xf numFmtId="4" fontId="4" fillId="2" borderId="1" xfId="0" applyNumberFormat="1" applyFont="1" applyFill="1" applyBorder="1" applyAlignment="1">
      <alignment horizontal="center" vertical="center" wrapText="1"/>
    </xf>
    <xf numFmtId="4" fontId="4" fillId="2" borderId="0" xfId="0" applyNumberFormat="1" applyFont="1" applyFill="1" applyAlignment="1">
      <alignment horizontal="center" vertical="top" wrapText="1"/>
    </xf>
    <xf numFmtId="4" fontId="4" fillId="2" borderId="1" xfId="0" applyNumberFormat="1" applyFont="1" applyFill="1" applyBorder="1" applyAlignment="1">
      <alignment horizontal="center" vertical="center"/>
    </xf>
    <xf numFmtId="0" fontId="6" fillId="2" borderId="0" xfId="0" applyFont="1" applyFill="1" applyAlignment="1">
      <alignment horizontal="right" vertical="center"/>
    </xf>
    <xf numFmtId="0" fontId="2" fillId="2" borderId="0" xfId="0" applyFont="1" applyFill="1" applyAlignment="1">
      <alignment vertical="top"/>
    </xf>
    <xf numFmtId="0" fontId="9" fillId="2" borderId="0" xfId="0" applyFont="1" applyFill="1"/>
    <xf numFmtId="0" fontId="4" fillId="2" borderId="1" xfId="0" applyFont="1" applyFill="1" applyBorder="1" applyAlignment="1">
      <alignment horizontal="center" vertical="center" wrapText="1"/>
    </xf>
    <xf numFmtId="0" fontId="2" fillId="2" borderId="0" xfId="0" applyFont="1" applyFill="1" applyAlignment="1">
      <alignment vertical="center" wrapText="1"/>
    </xf>
    <xf numFmtId="0" fontId="4" fillId="2" borderId="0" xfId="0" applyFont="1" applyFill="1" applyAlignment="1">
      <alignment horizontal="center" vertical="top" wrapText="1"/>
    </xf>
    <xf numFmtId="0" fontId="10" fillId="2" borderId="0" xfId="0" applyFont="1" applyFill="1" applyAlignment="1">
      <alignment vertical="top" wrapText="1"/>
    </xf>
    <xf numFmtId="4" fontId="10" fillId="2" borderId="0" xfId="0" applyNumberFormat="1" applyFont="1" applyFill="1" applyAlignment="1">
      <alignment wrapText="1"/>
    </xf>
    <xf numFmtId="0" fontId="4" fillId="2" borderId="0" xfId="0" applyFont="1" applyFill="1" applyAlignment="1">
      <alignment wrapText="1"/>
    </xf>
    <xf numFmtId="0" fontId="11" fillId="2" borderId="0" xfId="0" applyFont="1" applyFill="1" applyAlignment="1">
      <alignment horizontal="right"/>
    </xf>
    <xf numFmtId="0" fontId="13" fillId="2" borderId="0" xfId="0" applyFont="1" applyFill="1" applyAlignment="1">
      <alignment horizontal="right"/>
    </xf>
    <xf numFmtId="0" fontId="15" fillId="2" borderId="1" xfId="0" applyFont="1" applyFill="1" applyBorder="1" applyAlignment="1">
      <alignment horizontal="center" vertical="center" wrapText="1"/>
    </xf>
    <xf numFmtId="0" fontId="4" fillId="2" borderId="0" xfId="0" applyFont="1" applyFill="1" applyAlignment="1">
      <alignment horizontal="right" vertical="center"/>
    </xf>
    <xf numFmtId="0" fontId="2" fillId="2" borderId="3" xfId="0" applyFont="1" applyFill="1" applyBorder="1" applyAlignment="1">
      <alignment vertical="top" wrapText="1"/>
    </xf>
    <xf numFmtId="0" fontId="4" fillId="2" borderId="0" xfId="0" applyFont="1" applyFill="1" applyAlignment="1">
      <alignment horizontal="right"/>
    </xf>
    <xf numFmtId="0" fontId="5" fillId="2" borderId="1" xfId="0" applyFont="1" applyFill="1" applyBorder="1" applyAlignment="1">
      <alignment horizontal="center" vertical="center" wrapText="1"/>
    </xf>
    <xf numFmtId="0" fontId="1" fillId="2" borderId="0" xfId="0" applyFont="1" applyFill="1" applyAlignment="1">
      <alignment wrapText="1"/>
    </xf>
    <xf numFmtId="0" fontId="10" fillId="2" borderId="0" xfId="0" applyFont="1" applyFill="1"/>
    <xf numFmtId="0" fontId="2" fillId="2" borderId="3" xfId="0" applyFont="1" applyFill="1" applyBorder="1" applyAlignment="1">
      <alignment horizontal="center" vertical="top" wrapText="1"/>
    </xf>
    <xf numFmtId="0" fontId="5" fillId="2" borderId="2" xfId="0" applyFont="1" applyFill="1" applyBorder="1" applyAlignment="1">
      <alignment vertical="top" wrapText="1"/>
    </xf>
    <xf numFmtId="0" fontId="2" fillId="2" borderId="3" xfId="0" applyFont="1" applyFill="1" applyBorder="1" applyAlignment="1">
      <alignment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2" fillId="2" borderId="3" xfId="0" applyFont="1" applyFill="1" applyBorder="1" applyAlignment="1">
      <alignment horizontal="center" vertical="top" wrapText="1"/>
    </xf>
    <xf numFmtId="0" fontId="5" fillId="2" borderId="3" xfId="0" applyFont="1" applyFill="1" applyBorder="1" applyAlignment="1">
      <alignment vertical="top"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2" borderId="1" xfId="0" applyFont="1" applyFill="1" applyBorder="1" applyAlignment="1">
      <alignment vertical="top" wrapText="1"/>
    </xf>
    <xf numFmtId="0" fontId="2" fillId="2" borderId="1" xfId="0" applyFont="1" applyFill="1" applyBorder="1" applyAlignment="1">
      <alignment vertical="center" wrapText="1"/>
    </xf>
    <xf numFmtId="0" fontId="1" fillId="2" borderId="0" xfId="0" applyFont="1" applyFill="1" applyAlignment="1">
      <alignment wrapText="1"/>
    </xf>
    <xf numFmtId="0" fontId="10" fillId="2" borderId="0" xfId="0" applyFont="1" applyFill="1"/>
    <xf numFmtId="49" fontId="4" fillId="2" borderId="1" xfId="0" applyNumberFormat="1" applyFont="1" applyFill="1" applyBorder="1" applyAlignment="1">
      <alignment horizontal="center" vertical="top" wrapText="1"/>
    </xf>
    <xf numFmtId="0" fontId="2" fillId="2" borderId="1" xfId="0" applyFont="1" applyFill="1" applyBorder="1" applyAlignment="1">
      <alignment horizontal="center" wrapText="1"/>
    </xf>
    <xf numFmtId="0" fontId="2" fillId="2" borderId="1" xfId="0" applyFont="1" applyFill="1" applyBorder="1" applyAlignment="1">
      <alignment vertical="top" wrapText="1"/>
    </xf>
    <xf numFmtId="0" fontId="5" fillId="2" borderId="2" xfId="0" applyFont="1" applyFill="1" applyBorder="1" applyAlignment="1">
      <alignment horizontal="left" vertical="top" wrapText="1"/>
    </xf>
    <xf numFmtId="0" fontId="2" fillId="2" borderId="4" xfId="0" applyFont="1" applyFill="1" applyBorder="1" applyAlignment="1">
      <alignment vertical="top" wrapText="1"/>
    </xf>
    <xf numFmtId="0" fontId="4" fillId="2" borderId="1" xfId="0" applyFont="1" applyFill="1" applyBorder="1" applyAlignment="1">
      <alignment horizontal="left" vertical="center" wrapText="1"/>
    </xf>
    <xf numFmtId="0" fontId="4" fillId="2" borderId="0" xfId="0" applyFont="1" applyFill="1" applyAlignment="1">
      <alignment horizontal="right" vertical="center"/>
    </xf>
    <xf numFmtId="4" fontId="11" fillId="2" borderId="0" xfId="0" applyNumberFormat="1" applyFont="1" applyFill="1" applyAlignment="1">
      <alignment horizontal="right" vertical="center"/>
    </xf>
    <xf numFmtId="0" fontId="11" fillId="2" borderId="0" xfId="0" applyFont="1" applyFill="1" applyAlignment="1">
      <alignment horizontal="right" vertical="center"/>
    </xf>
    <xf numFmtId="0" fontId="12" fillId="2" borderId="0" xfId="0" applyFont="1" applyFill="1" applyAlignment="1">
      <alignment horizontal="right"/>
    </xf>
    <xf numFmtId="0" fontId="4" fillId="2" borderId="0" xfId="0" applyFont="1" applyFill="1" applyAlignment="1">
      <alignment horizontal="right"/>
    </xf>
    <xf numFmtId="0" fontId="3" fillId="2" borderId="0" xfId="0" applyFont="1" applyFill="1"/>
    <xf numFmtId="0" fontId="7" fillId="2" borderId="0" xfId="0" applyFont="1" applyFill="1" applyAlignment="1">
      <alignment horizontal="center" vertical="top" wrapText="1"/>
    </xf>
    <xf numFmtId="0" fontId="8" fillId="2" borderId="0" xfId="0" applyFont="1" applyFill="1" applyAlignment="1">
      <alignment horizontal="center" vertical="top" wrapText="1"/>
    </xf>
    <xf numFmtId="0" fontId="4"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2" borderId="1"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8"/>
  <sheetViews>
    <sheetView tabSelected="1" view="pageBreakPreview" zoomScale="80" zoomScaleNormal="100" zoomScaleSheetLayoutView="80" workbookViewId="0">
      <selection activeCell="I2" sqref="I2"/>
    </sheetView>
  </sheetViews>
  <sheetFormatPr defaultColWidth="9.109375" defaultRowHeight="14.4" x14ac:dyDescent="0.3"/>
  <cols>
    <col min="1" max="1" width="5.6640625" style="2" customWidth="1"/>
    <col min="2" max="2" width="41.44140625" style="2" customWidth="1"/>
    <col min="3" max="3" width="45.5546875" style="2" customWidth="1"/>
    <col min="4" max="4" width="11.44140625" style="2" customWidth="1"/>
    <col min="5" max="5" width="15.88671875" style="2" customWidth="1"/>
    <col min="6" max="6" width="15.33203125" style="2" customWidth="1"/>
    <col min="7" max="7" width="15.6640625" style="2" customWidth="1"/>
    <col min="8" max="8" width="12.44140625" style="2" customWidth="1"/>
    <col min="9" max="9" width="14.44140625" style="2" customWidth="1"/>
    <col min="10" max="10" width="3.33203125" style="2" customWidth="1"/>
    <col min="11" max="11" width="9.109375" style="2"/>
    <col min="12" max="12" width="13.109375" style="2" customWidth="1"/>
    <col min="13" max="13" width="11.5546875" style="2" customWidth="1"/>
    <col min="14" max="14" width="12.109375" style="2" customWidth="1"/>
    <col min="15" max="16384" width="9.109375" style="2"/>
  </cols>
  <sheetData>
    <row r="1" spans="1:19" ht="15.6" x14ac:dyDescent="0.3">
      <c r="I1" s="18" t="s">
        <v>48</v>
      </c>
      <c r="J1" s="46" t="s">
        <v>29</v>
      </c>
      <c r="K1" s="47"/>
      <c r="L1" s="47"/>
      <c r="M1" s="48"/>
    </row>
    <row r="2" spans="1:19" ht="15.6" x14ac:dyDescent="0.3">
      <c r="I2" s="18" t="s">
        <v>30</v>
      </c>
      <c r="J2" s="15"/>
      <c r="K2" s="15"/>
      <c r="L2" s="15"/>
      <c r="M2" s="15"/>
    </row>
    <row r="3" spans="1:19" x14ac:dyDescent="0.3">
      <c r="I3" s="20" t="s">
        <v>49</v>
      </c>
      <c r="J3" s="16"/>
      <c r="K3" s="16"/>
      <c r="L3" s="16"/>
      <c r="M3" s="16"/>
    </row>
    <row r="5" spans="1:19" x14ac:dyDescent="0.3">
      <c r="I5" s="20" t="s">
        <v>27</v>
      </c>
      <c r="M5" s="1"/>
      <c r="N5" s="1"/>
      <c r="O5" s="1"/>
      <c r="P5" s="45"/>
      <c r="Q5" s="45"/>
      <c r="R5" s="45"/>
      <c r="S5" s="45"/>
    </row>
    <row r="6" spans="1:19" x14ac:dyDescent="0.3">
      <c r="I6" s="20" t="s">
        <v>2</v>
      </c>
      <c r="M6" s="45"/>
      <c r="N6" s="45"/>
      <c r="O6" s="50"/>
      <c r="P6" s="50"/>
      <c r="Q6" s="50"/>
      <c r="R6" s="50"/>
      <c r="S6" s="50"/>
    </row>
    <row r="7" spans="1:19" x14ac:dyDescent="0.3">
      <c r="I7" s="20" t="s">
        <v>23</v>
      </c>
      <c r="M7" s="1"/>
      <c r="N7" s="1"/>
      <c r="O7" s="49"/>
      <c r="P7" s="50"/>
      <c r="Q7" s="50"/>
      <c r="R7" s="50"/>
      <c r="S7" s="50"/>
    </row>
    <row r="8" spans="1:19" ht="18" x14ac:dyDescent="0.3">
      <c r="I8" s="6"/>
    </row>
    <row r="9" spans="1:19" ht="33" customHeight="1" x14ac:dyDescent="0.3">
      <c r="A9" s="51" t="s">
        <v>4</v>
      </c>
      <c r="B9" s="51"/>
      <c r="C9" s="51"/>
      <c r="D9" s="51"/>
      <c r="E9" s="51"/>
      <c r="F9" s="51"/>
      <c r="G9" s="51"/>
      <c r="H9" s="51"/>
      <c r="I9" s="51"/>
    </row>
    <row r="10" spans="1:19" ht="21" customHeight="1" x14ac:dyDescent="0.3">
      <c r="A10" s="52" t="s">
        <v>24</v>
      </c>
      <c r="B10" s="52"/>
      <c r="C10" s="52"/>
      <c r="D10" s="52"/>
      <c r="E10" s="52"/>
      <c r="F10" s="52"/>
      <c r="G10" s="52"/>
      <c r="H10" s="52"/>
      <c r="I10" s="52"/>
    </row>
    <row r="11" spans="1:19" ht="15" customHeight="1" x14ac:dyDescent="0.3">
      <c r="A11" s="53" t="s">
        <v>8</v>
      </c>
      <c r="B11" s="53"/>
      <c r="C11" s="53"/>
      <c r="D11" s="53"/>
      <c r="E11" s="53"/>
      <c r="F11" s="53"/>
      <c r="G11" s="53"/>
      <c r="H11" s="53"/>
      <c r="I11" s="53"/>
    </row>
    <row r="12" spans="1:19" ht="9" customHeight="1" x14ac:dyDescent="0.3"/>
    <row r="13" spans="1:19" ht="51.75" customHeight="1" x14ac:dyDescent="0.3">
      <c r="A13" s="9" t="s">
        <v>0</v>
      </c>
      <c r="B13" s="9" t="s">
        <v>5</v>
      </c>
      <c r="C13" s="9" t="s">
        <v>6</v>
      </c>
      <c r="D13" s="9" t="s">
        <v>10</v>
      </c>
      <c r="E13" s="9" t="s">
        <v>9</v>
      </c>
      <c r="F13" s="9" t="s">
        <v>11</v>
      </c>
      <c r="G13" s="9" t="s">
        <v>12</v>
      </c>
      <c r="H13" s="9" t="s">
        <v>19</v>
      </c>
      <c r="I13" s="9" t="s">
        <v>13</v>
      </c>
    </row>
    <row r="14" spans="1:19" ht="33.75" customHeight="1" x14ac:dyDescent="0.3">
      <c r="A14" s="9">
        <v>1</v>
      </c>
      <c r="B14" s="54" t="s">
        <v>31</v>
      </c>
      <c r="C14" s="54"/>
      <c r="D14" s="54"/>
      <c r="E14" s="54"/>
      <c r="F14" s="54"/>
      <c r="G14" s="54"/>
      <c r="H14" s="54"/>
      <c r="I14" s="54"/>
    </row>
    <row r="15" spans="1:19" ht="24.9" customHeight="1" x14ac:dyDescent="0.3">
      <c r="A15" s="55">
        <v>1</v>
      </c>
      <c r="B15" s="56" t="s">
        <v>41</v>
      </c>
      <c r="C15" s="58" t="s">
        <v>38</v>
      </c>
      <c r="D15" s="9" t="s">
        <v>7</v>
      </c>
      <c r="E15" s="3">
        <f t="shared" ref="E15:E26" si="0">F15+G15+I15</f>
        <v>93517766.699999988</v>
      </c>
      <c r="F15" s="3">
        <f>F16+F17+F18</f>
        <v>70113465.269999996</v>
      </c>
      <c r="G15" s="3">
        <f t="shared" ref="G15:I15" si="1">G16+G17+G18</f>
        <v>18858255.43</v>
      </c>
      <c r="H15" s="3">
        <f t="shared" si="1"/>
        <v>0</v>
      </c>
      <c r="I15" s="3">
        <f t="shared" si="1"/>
        <v>4546046</v>
      </c>
    </row>
    <row r="16" spans="1:19" ht="24.9" customHeight="1" x14ac:dyDescent="0.3">
      <c r="A16" s="32"/>
      <c r="B16" s="57"/>
      <c r="C16" s="58"/>
      <c r="D16" s="9">
        <v>2018</v>
      </c>
      <c r="E16" s="3">
        <f t="shared" si="0"/>
        <v>25995670.82</v>
      </c>
      <c r="F16" s="3">
        <v>18085144.539999999</v>
      </c>
      <c r="G16" s="3">
        <v>7119444.0499999998</v>
      </c>
      <c r="H16" s="3">
        <v>0</v>
      </c>
      <c r="I16" s="3">
        <v>791082.23</v>
      </c>
    </row>
    <row r="17" spans="1:9" ht="24.9" customHeight="1" x14ac:dyDescent="0.3">
      <c r="A17" s="32"/>
      <c r="B17" s="57"/>
      <c r="C17" s="41"/>
      <c r="D17" s="9">
        <v>2019</v>
      </c>
      <c r="E17" s="3">
        <f t="shared" si="0"/>
        <v>39817981.609999999</v>
      </c>
      <c r="F17" s="3">
        <v>30075835.07</v>
      </c>
      <c r="G17" s="3">
        <v>6591582.4400000004</v>
      </c>
      <c r="H17" s="3">
        <v>0</v>
      </c>
      <c r="I17" s="3">
        <v>3150564.1</v>
      </c>
    </row>
    <row r="18" spans="1:9" ht="24.9" customHeight="1" x14ac:dyDescent="0.3">
      <c r="A18" s="32"/>
      <c r="B18" s="57"/>
      <c r="C18" s="41"/>
      <c r="D18" s="9">
        <v>2020</v>
      </c>
      <c r="E18" s="3">
        <f t="shared" si="0"/>
        <v>27704114.270000003</v>
      </c>
      <c r="F18" s="3">
        <v>21952485.66</v>
      </c>
      <c r="G18" s="3">
        <v>5147228.9400000004</v>
      </c>
      <c r="H18" s="3">
        <v>0</v>
      </c>
      <c r="I18" s="3">
        <v>604399.67000000004</v>
      </c>
    </row>
    <row r="19" spans="1:9" ht="24.9" customHeight="1" x14ac:dyDescent="0.3">
      <c r="A19" s="32"/>
      <c r="B19" s="57"/>
      <c r="C19" s="35" t="s">
        <v>39</v>
      </c>
      <c r="D19" s="17" t="s">
        <v>7</v>
      </c>
      <c r="E19" s="3">
        <f t="shared" si="0"/>
        <v>58702561.039999999</v>
      </c>
      <c r="F19" s="3">
        <f>F20+F21+F22</f>
        <v>43900063.409999996</v>
      </c>
      <c r="G19" s="3">
        <f t="shared" ref="G19:I19" si="2">G20+G21+G22</f>
        <v>12081091.139999999</v>
      </c>
      <c r="H19" s="3">
        <f t="shared" si="2"/>
        <v>0</v>
      </c>
      <c r="I19" s="3">
        <f t="shared" si="2"/>
        <v>2721406.49</v>
      </c>
    </row>
    <row r="20" spans="1:9" ht="24.9" customHeight="1" x14ac:dyDescent="0.3">
      <c r="A20" s="32"/>
      <c r="B20" s="57"/>
      <c r="C20" s="35"/>
      <c r="D20" s="9">
        <v>2018</v>
      </c>
      <c r="E20" s="3">
        <f t="shared" si="0"/>
        <v>17906868.120000001</v>
      </c>
      <c r="F20" s="3">
        <v>12457777.210000001</v>
      </c>
      <c r="G20" s="3">
        <v>4904161.42</v>
      </c>
      <c r="H20" s="3">
        <v>0</v>
      </c>
      <c r="I20" s="3">
        <v>544929.49</v>
      </c>
    </row>
    <row r="21" spans="1:9" ht="24.9" customHeight="1" x14ac:dyDescent="0.3">
      <c r="A21" s="32"/>
      <c r="B21" s="57"/>
      <c r="C21" s="35"/>
      <c r="D21" s="9">
        <v>2019</v>
      </c>
      <c r="E21" s="3">
        <f t="shared" si="0"/>
        <v>21842512.550000001</v>
      </c>
      <c r="F21" s="3">
        <v>16438729.68</v>
      </c>
      <c r="G21" s="3">
        <v>3602800.78</v>
      </c>
      <c r="H21" s="3">
        <v>0</v>
      </c>
      <c r="I21" s="3">
        <v>1800982.09</v>
      </c>
    </row>
    <row r="22" spans="1:9" ht="24.9" customHeight="1" x14ac:dyDescent="0.3">
      <c r="A22" s="32"/>
      <c r="B22" s="57"/>
      <c r="C22" s="35"/>
      <c r="D22" s="9">
        <v>2020</v>
      </c>
      <c r="E22" s="3">
        <f t="shared" si="0"/>
        <v>18953180.370000001</v>
      </c>
      <c r="F22" s="3">
        <v>15003556.52</v>
      </c>
      <c r="G22" s="3">
        <v>3574128.94</v>
      </c>
      <c r="H22" s="3">
        <v>0</v>
      </c>
      <c r="I22" s="3">
        <v>375494.91</v>
      </c>
    </row>
    <row r="23" spans="1:9" ht="30" customHeight="1" x14ac:dyDescent="0.3">
      <c r="A23" s="32"/>
      <c r="B23" s="57"/>
      <c r="C23" s="35" t="s">
        <v>40</v>
      </c>
      <c r="D23" s="17" t="s">
        <v>7</v>
      </c>
      <c r="E23" s="3">
        <f t="shared" si="0"/>
        <v>40090316.780000001</v>
      </c>
      <c r="F23" s="3">
        <f>F24+F25+F26</f>
        <v>31705359.050000001</v>
      </c>
      <c r="G23" s="3">
        <f t="shared" ref="G23:I23" si="3">G24+G25+G26</f>
        <v>7554105.9400000004</v>
      </c>
      <c r="H23" s="3">
        <f t="shared" si="3"/>
        <v>0</v>
      </c>
      <c r="I23" s="3">
        <f t="shared" si="3"/>
        <v>830851.79</v>
      </c>
    </row>
    <row r="24" spans="1:9" ht="30" customHeight="1" x14ac:dyDescent="0.3">
      <c r="A24" s="32"/>
      <c r="B24" s="57"/>
      <c r="C24" s="35"/>
      <c r="D24" s="9">
        <v>2018</v>
      </c>
      <c r="E24" s="3">
        <f t="shared" si="0"/>
        <v>0</v>
      </c>
      <c r="F24" s="3">
        <v>0</v>
      </c>
      <c r="G24" s="3">
        <v>0</v>
      </c>
      <c r="H24" s="3">
        <v>0</v>
      </c>
      <c r="I24" s="3">
        <v>0</v>
      </c>
    </row>
    <row r="25" spans="1:9" ht="30" customHeight="1" x14ac:dyDescent="0.3">
      <c r="A25" s="32"/>
      <c r="B25" s="57"/>
      <c r="C25" s="35"/>
      <c r="D25" s="9">
        <v>2019</v>
      </c>
      <c r="E25" s="3">
        <f t="shared" si="0"/>
        <v>0</v>
      </c>
      <c r="F25" s="3">
        <v>0</v>
      </c>
      <c r="G25" s="3">
        <v>0</v>
      </c>
      <c r="H25" s="3">
        <v>0</v>
      </c>
      <c r="I25" s="3">
        <v>0</v>
      </c>
    </row>
    <row r="26" spans="1:9" ht="30" customHeight="1" x14ac:dyDescent="0.3">
      <c r="A26" s="32"/>
      <c r="B26" s="57"/>
      <c r="C26" s="35"/>
      <c r="D26" s="9">
        <v>2020</v>
      </c>
      <c r="E26" s="3">
        <f t="shared" si="0"/>
        <v>40090316.780000001</v>
      </c>
      <c r="F26" s="3">
        <v>31705359.050000001</v>
      </c>
      <c r="G26" s="3">
        <v>7554105.9400000004</v>
      </c>
      <c r="H26" s="3">
        <v>0</v>
      </c>
      <c r="I26" s="3">
        <v>830851.79</v>
      </c>
    </row>
    <row r="27" spans="1:9" ht="20.100000000000001" customHeight="1" x14ac:dyDescent="0.3">
      <c r="A27" s="31" t="s">
        <v>16</v>
      </c>
      <c r="B27" s="40"/>
      <c r="C27" s="40"/>
      <c r="D27" s="9" t="s">
        <v>7</v>
      </c>
      <c r="E27" s="3">
        <f>F27+G27+I27+H27</f>
        <v>192310644.52000001</v>
      </c>
      <c r="F27" s="3">
        <f>F28+F29+F30</f>
        <v>145718887.73000002</v>
      </c>
      <c r="G27" s="3">
        <f t="shared" ref="G27:I27" si="4">G28+G29+G30</f>
        <v>38493452.509999998</v>
      </c>
      <c r="H27" s="3">
        <f t="shared" si="4"/>
        <v>0</v>
      </c>
      <c r="I27" s="3">
        <f t="shared" si="4"/>
        <v>8098304.2800000003</v>
      </c>
    </row>
    <row r="28" spans="1:9" ht="23.4" customHeight="1" x14ac:dyDescent="0.3">
      <c r="A28" s="40"/>
      <c r="B28" s="40"/>
      <c r="C28" s="40"/>
      <c r="D28" s="9">
        <v>2018</v>
      </c>
      <c r="E28" s="3">
        <f t="shared" ref="E28:E30" si="5">F28+G28+I28+H28</f>
        <v>43902538.939999998</v>
      </c>
      <c r="F28" s="3">
        <f t="shared" ref="F28:G30" si="6">F16+F20+F24</f>
        <v>30542921.75</v>
      </c>
      <c r="G28" s="3">
        <f t="shared" si="6"/>
        <v>12023605.469999999</v>
      </c>
      <c r="H28" s="3">
        <v>0</v>
      </c>
      <c r="I28" s="3">
        <f>I16+I20+I24</f>
        <v>1336011.72</v>
      </c>
    </row>
    <row r="29" spans="1:9" ht="17.399999999999999" customHeight="1" x14ac:dyDescent="0.3">
      <c r="A29" s="40"/>
      <c r="B29" s="40"/>
      <c r="C29" s="40"/>
      <c r="D29" s="9">
        <v>2019</v>
      </c>
      <c r="E29" s="3">
        <f t="shared" si="5"/>
        <v>61660494.159999996</v>
      </c>
      <c r="F29" s="3">
        <f t="shared" si="6"/>
        <v>46514564.75</v>
      </c>
      <c r="G29" s="3">
        <f t="shared" si="6"/>
        <v>10194383.220000001</v>
      </c>
      <c r="H29" s="3">
        <f>H17+H21+H25</f>
        <v>0</v>
      </c>
      <c r="I29" s="3">
        <f>I17+I21+I25</f>
        <v>4951546.1900000004</v>
      </c>
    </row>
    <row r="30" spans="1:9" ht="20.100000000000001" customHeight="1" x14ac:dyDescent="0.3">
      <c r="A30" s="40"/>
      <c r="B30" s="40"/>
      <c r="C30" s="40"/>
      <c r="D30" s="9">
        <v>2020</v>
      </c>
      <c r="E30" s="3">
        <f t="shared" si="5"/>
        <v>86747611.420000017</v>
      </c>
      <c r="F30" s="3">
        <f t="shared" si="6"/>
        <v>68661401.230000004</v>
      </c>
      <c r="G30" s="3">
        <f t="shared" si="6"/>
        <v>16275463.82</v>
      </c>
      <c r="H30" s="3">
        <v>0</v>
      </c>
      <c r="I30" s="3">
        <f>I18+I22+I26</f>
        <v>1810746.37</v>
      </c>
    </row>
    <row r="31" spans="1:9" ht="36.75" customHeight="1" x14ac:dyDescent="0.3">
      <c r="A31" s="9">
        <v>1</v>
      </c>
      <c r="B31" s="33" t="s">
        <v>32</v>
      </c>
      <c r="C31" s="33"/>
      <c r="D31" s="33"/>
      <c r="E31" s="33"/>
      <c r="F31" s="33"/>
      <c r="G31" s="33"/>
      <c r="H31" s="33"/>
      <c r="I31" s="33"/>
    </row>
    <row r="32" spans="1:9" ht="15" customHeight="1" x14ac:dyDescent="0.3">
      <c r="A32" s="39" t="s">
        <v>3</v>
      </c>
      <c r="B32" s="35" t="s">
        <v>34</v>
      </c>
      <c r="C32" s="42" t="s">
        <v>33</v>
      </c>
      <c r="D32" s="9" t="s">
        <v>7</v>
      </c>
      <c r="E32" s="3">
        <f>F32+G32+H32+I32</f>
        <v>205203107.09</v>
      </c>
      <c r="F32" s="3">
        <f>SUM(F33:F42)</f>
        <v>155096062.81</v>
      </c>
      <c r="G32" s="3">
        <f t="shared" ref="G32:I32" si="7">SUM(G33:G42)</f>
        <v>36969337.190000005</v>
      </c>
      <c r="H32" s="3">
        <f t="shared" si="7"/>
        <v>0</v>
      </c>
      <c r="I32" s="3">
        <f t="shared" si="7"/>
        <v>13137707.09</v>
      </c>
    </row>
    <row r="33" spans="1:9" ht="15" customHeight="1" x14ac:dyDescent="0.3">
      <c r="A33" s="40"/>
      <c r="B33" s="41"/>
      <c r="C33" s="26"/>
      <c r="D33" s="9">
        <v>2021</v>
      </c>
      <c r="E33" s="3">
        <f t="shared" ref="E33:E36" si="8">F33+G33+H33+I33</f>
        <v>46807091.020000003</v>
      </c>
      <c r="F33" s="3">
        <f t="shared" ref="F33:G37" si="9">F44+F55</f>
        <v>35262405.980000004</v>
      </c>
      <c r="G33" s="3">
        <f t="shared" si="9"/>
        <v>10568894.02</v>
      </c>
      <c r="H33" s="3">
        <v>0</v>
      </c>
      <c r="I33" s="3">
        <f>I44+I55</f>
        <v>975791.02</v>
      </c>
    </row>
    <row r="34" spans="1:9" ht="15" customHeight="1" x14ac:dyDescent="0.3">
      <c r="A34" s="40"/>
      <c r="B34" s="41"/>
      <c r="C34" s="26"/>
      <c r="D34" s="9">
        <v>2022</v>
      </c>
      <c r="E34" s="3">
        <f t="shared" si="8"/>
        <v>40732600</v>
      </c>
      <c r="F34" s="3">
        <f t="shared" si="9"/>
        <v>31741337.629999999</v>
      </c>
      <c r="G34" s="3">
        <f t="shared" si="9"/>
        <v>8092062.3700000001</v>
      </c>
      <c r="H34" s="3">
        <v>0</v>
      </c>
      <c r="I34" s="3">
        <f>I45+I56</f>
        <v>899200</v>
      </c>
    </row>
    <row r="35" spans="1:9" ht="15" customHeight="1" x14ac:dyDescent="0.3">
      <c r="A35" s="40"/>
      <c r="B35" s="41"/>
      <c r="C35" s="26"/>
      <c r="D35" s="9">
        <v>2023</v>
      </c>
      <c r="E35" s="3">
        <f t="shared" si="8"/>
        <v>41817281</v>
      </c>
      <c r="F35" s="3">
        <f t="shared" si="9"/>
        <v>30843662.140000001</v>
      </c>
      <c r="G35" s="3">
        <f t="shared" si="9"/>
        <v>7958637.8600000003</v>
      </c>
      <c r="H35" s="3">
        <v>0</v>
      </c>
      <c r="I35" s="3">
        <f>I46+I57</f>
        <v>3014981</v>
      </c>
    </row>
    <row r="36" spans="1:9" ht="15" customHeight="1" x14ac:dyDescent="0.3">
      <c r="A36" s="40"/>
      <c r="B36" s="41"/>
      <c r="C36" s="26"/>
      <c r="D36" s="9">
        <v>2024</v>
      </c>
      <c r="E36" s="3">
        <f t="shared" si="8"/>
        <v>42475000</v>
      </c>
      <c r="F36" s="3">
        <f t="shared" si="9"/>
        <v>32320182.66</v>
      </c>
      <c r="G36" s="3">
        <f t="shared" si="9"/>
        <v>9037717.3399999999</v>
      </c>
      <c r="H36" s="3">
        <v>0</v>
      </c>
      <c r="I36" s="3">
        <f>I47+I58</f>
        <v>1117100</v>
      </c>
    </row>
    <row r="37" spans="1:9" ht="15" customHeight="1" x14ac:dyDescent="0.3">
      <c r="A37" s="40"/>
      <c r="B37" s="41"/>
      <c r="C37" s="26"/>
      <c r="D37" s="9">
        <v>2025</v>
      </c>
      <c r="E37" s="3">
        <f>F37+G37+H37+I37</f>
        <v>27371135.07</v>
      </c>
      <c r="F37" s="3">
        <f t="shared" si="9"/>
        <v>24928474.399999999</v>
      </c>
      <c r="G37" s="3">
        <f t="shared" si="9"/>
        <v>1312025.6000000001</v>
      </c>
      <c r="H37" s="3">
        <v>0</v>
      </c>
      <c r="I37" s="3">
        <f>I48+I59</f>
        <v>1130635.07</v>
      </c>
    </row>
    <row r="38" spans="1:9" ht="15" customHeight="1" x14ac:dyDescent="0.3">
      <c r="A38" s="40"/>
      <c r="B38" s="41"/>
      <c r="C38" s="26"/>
      <c r="D38" s="9">
        <v>2026</v>
      </c>
      <c r="E38" s="3">
        <f t="shared" ref="E38:E42" si="10">F38+G38+H38+I38</f>
        <v>1200000</v>
      </c>
      <c r="F38" s="3">
        <f>F49+F60</f>
        <v>0</v>
      </c>
      <c r="G38" s="3">
        <f t="shared" ref="G38:G42" si="11">G49+G60</f>
        <v>0</v>
      </c>
      <c r="H38" s="3">
        <v>0</v>
      </c>
      <c r="I38" s="3">
        <f t="shared" ref="I38:I42" si="12">I49+I60</f>
        <v>1200000</v>
      </c>
    </row>
    <row r="39" spans="1:9" ht="15" customHeight="1" x14ac:dyDescent="0.3">
      <c r="A39" s="40"/>
      <c r="B39" s="41"/>
      <c r="C39" s="26"/>
      <c r="D39" s="9">
        <v>2027</v>
      </c>
      <c r="E39" s="3">
        <f t="shared" si="10"/>
        <v>1200000</v>
      </c>
      <c r="F39" s="3">
        <f>F50+F61</f>
        <v>0</v>
      </c>
      <c r="G39" s="3">
        <f t="shared" si="11"/>
        <v>0</v>
      </c>
      <c r="H39" s="3">
        <v>0</v>
      </c>
      <c r="I39" s="3">
        <f t="shared" si="12"/>
        <v>1200000</v>
      </c>
    </row>
    <row r="40" spans="1:9" ht="15" customHeight="1" x14ac:dyDescent="0.3">
      <c r="A40" s="40"/>
      <c r="B40" s="41"/>
      <c r="C40" s="26"/>
      <c r="D40" s="9">
        <v>2028</v>
      </c>
      <c r="E40" s="3">
        <f t="shared" si="10"/>
        <v>1200000</v>
      </c>
      <c r="F40" s="3">
        <f>F51+F62</f>
        <v>0</v>
      </c>
      <c r="G40" s="3">
        <f t="shared" si="11"/>
        <v>0</v>
      </c>
      <c r="H40" s="3">
        <v>0</v>
      </c>
      <c r="I40" s="3">
        <f t="shared" si="12"/>
        <v>1200000</v>
      </c>
    </row>
    <row r="41" spans="1:9" ht="15" customHeight="1" x14ac:dyDescent="0.3">
      <c r="A41" s="40"/>
      <c r="B41" s="41"/>
      <c r="C41" s="26"/>
      <c r="D41" s="9">
        <v>2029</v>
      </c>
      <c r="E41" s="3">
        <f t="shared" si="10"/>
        <v>1200000</v>
      </c>
      <c r="F41" s="3">
        <f>F52+F63</f>
        <v>0</v>
      </c>
      <c r="G41" s="3">
        <f t="shared" si="11"/>
        <v>0</v>
      </c>
      <c r="H41" s="3">
        <v>0</v>
      </c>
      <c r="I41" s="3">
        <f t="shared" si="12"/>
        <v>1200000</v>
      </c>
    </row>
    <row r="42" spans="1:9" ht="15" customHeight="1" x14ac:dyDescent="0.3">
      <c r="A42" s="40"/>
      <c r="B42" s="41"/>
      <c r="C42" s="43"/>
      <c r="D42" s="9">
        <v>2030</v>
      </c>
      <c r="E42" s="3">
        <f t="shared" si="10"/>
        <v>1200000</v>
      </c>
      <c r="F42" s="3">
        <f>F53+F64</f>
        <v>0</v>
      </c>
      <c r="G42" s="3">
        <f t="shared" si="11"/>
        <v>0</v>
      </c>
      <c r="H42" s="3">
        <v>0</v>
      </c>
      <c r="I42" s="3">
        <f t="shared" si="12"/>
        <v>1200000</v>
      </c>
    </row>
    <row r="43" spans="1:9" ht="15" customHeight="1" x14ac:dyDescent="0.3">
      <c r="A43" s="40"/>
      <c r="B43" s="41"/>
      <c r="C43" s="42" t="s">
        <v>14</v>
      </c>
      <c r="D43" s="9" t="s">
        <v>7</v>
      </c>
      <c r="E43" s="3">
        <f>F43+G43+H43+I43</f>
        <v>136002396.20000002</v>
      </c>
      <c r="F43" s="3">
        <f>SUM(F44:F53)</f>
        <v>102658205.62000002</v>
      </c>
      <c r="G43" s="3">
        <f t="shared" ref="G43:I43" si="13">SUM(G44:G53)</f>
        <v>24995344.25</v>
      </c>
      <c r="H43" s="3">
        <f t="shared" si="13"/>
        <v>0</v>
      </c>
      <c r="I43" s="3">
        <f t="shared" si="13"/>
        <v>8348846.3300000001</v>
      </c>
    </row>
    <row r="44" spans="1:9" ht="15" customHeight="1" x14ac:dyDescent="0.3">
      <c r="A44" s="40"/>
      <c r="B44" s="41"/>
      <c r="C44" s="26"/>
      <c r="D44" s="9">
        <v>2021</v>
      </c>
      <c r="E44" s="3">
        <f t="shared" ref="E44:E53" si="14">F44+G44+H44+I44</f>
        <v>23586322.100000001</v>
      </c>
      <c r="F44" s="3">
        <v>17768898.850000001</v>
      </c>
      <c r="G44" s="3">
        <v>5325717.38</v>
      </c>
      <c r="H44" s="3">
        <v>0</v>
      </c>
      <c r="I44" s="3">
        <v>491705.87</v>
      </c>
    </row>
    <row r="45" spans="1:9" ht="15" customHeight="1" x14ac:dyDescent="0.3">
      <c r="A45" s="40"/>
      <c r="B45" s="41"/>
      <c r="C45" s="26"/>
      <c r="D45" s="9">
        <v>2022</v>
      </c>
      <c r="E45" s="3">
        <f t="shared" si="14"/>
        <v>35767048.960000001</v>
      </c>
      <c r="F45" s="3">
        <v>27871876.02</v>
      </c>
      <c r="G45" s="3">
        <v>7105590.8799999999</v>
      </c>
      <c r="H45" s="3">
        <v>0</v>
      </c>
      <c r="I45" s="3">
        <v>789582.06</v>
      </c>
    </row>
    <row r="46" spans="1:9" ht="15" customHeight="1" x14ac:dyDescent="0.3">
      <c r="A46" s="40"/>
      <c r="B46" s="41"/>
      <c r="C46" s="26"/>
      <c r="D46" s="9">
        <v>2023</v>
      </c>
      <c r="E46" s="3">
        <f t="shared" si="14"/>
        <v>30002481</v>
      </c>
      <c r="F46" s="3">
        <v>21684367.43</v>
      </c>
      <c r="G46" s="3">
        <v>5595250.8700000001</v>
      </c>
      <c r="H46" s="3">
        <v>0</v>
      </c>
      <c r="I46" s="3">
        <v>2722862.7</v>
      </c>
    </row>
    <row r="47" spans="1:9" ht="15" customHeight="1" x14ac:dyDescent="0.3">
      <c r="A47" s="40"/>
      <c r="B47" s="41"/>
      <c r="C47" s="26"/>
      <c r="D47" s="9">
        <v>2024</v>
      </c>
      <c r="E47" s="3">
        <f t="shared" si="14"/>
        <v>29579030</v>
      </c>
      <c r="F47" s="5">
        <v>22507349.09</v>
      </c>
      <c r="G47" s="3">
        <v>6293747.2000000002</v>
      </c>
      <c r="H47" s="3">
        <v>0</v>
      </c>
      <c r="I47" s="3">
        <v>777933.71</v>
      </c>
    </row>
    <row r="48" spans="1:9" ht="15" customHeight="1" x14ac:dyDescent="0.3">
      <c r="A48" s="40"/>
      <c r="B48" s="41"/>
      <c r="C48" s="26"/>
      <c r="D48" s="9">
        <v>2025</v>
      </c>
      <c r="E48" s="3">
        <f t="shared" si="14"/>
        <v>13567514.140000001</v>
      </c>
      <c r="F48" s="3">
        <v>12825714.23</v>
      </c>
      <c r="G48" s="3">
        <v>675037.92</v>
      </c>
      <c r="H48" s="3">
        <v>0</v>
      </c>
      <c r="I48" s="3">
        <v>66761.990000000005</v>
      </c>
    </row>
    <row r="49" spans="1:9" ht="15" customHeight="1" x14ac:dyDescent="0.3">
      <c r="A49" s="40"/>
      <c r="B49" s="41"/>
      <c r="C49" s="26"/>
      <c r="D49" s="9">
        <v>2026</v>
      </c>
      <c r="E49" s="3">
        <f t="shared" si="14"/>
        <v>700000</v>
      </c>
      <c r="F49" s="3">
        <v>0</v>
      </c>
      <c r="G49" s="3">
        <v>0</v>
      </c>
      <c r="H49" s="3">
        <v>0</v>
      </c>
      <c r="I49" s="3">
        <v>700000</v>
      </c>
    </row>
    <row r="50" spans="1:9" ht="15" customHeight="1" x14ac:dyDescent="0.3">
      <c r="A50" s="40"/>
      <c r="B50" s="41"/>
      <c r="C50" s="26"/>
      <c r="D50" s="9">
        <v>2027</v>
      </c>
      <c r="E50" s="3">
        <f t="shared" si="14"/>
        <v>700000</v>
      </c>
      <c r="F50" s="3">
        <v>0</v>
      </c>
      <c r="G50" s="3">
        <v>0</v>
      </c>
      <c r="H50" s="3">
        <v>0</v>
      </c>
      <c r="I50" s="3">
        <v>700000</v>
      </c>
    </row>
    <row r="51" spans="1:9" ht="15" customHeight="1" x14ac:dyDescent="0.3">
      <c r="A51" s="40"/>
      <c r="B51" s="41"/>
      <c r="C51" s="26"/>
      <c r="D51" s="9">
        <v>2028</v>
      </c>
      <c r="E51" s="3">
        <f t="shared" si="14"/>
        <v>700000</v>
      </c>
      <c r="F51" s="3">
        <v>0</v>
      </c>
      <c r="G51" s="3">
        <v>0</v>
      </c>
      <c r="H51" s="3">
        <v>0</v>
      </c>
      <c r="I51" s="3">
        <v>700000</v>
      </c>
    </row>
    <row r="52" spans="1:9" ht="15" customHeight="1" x14ac:dyDescent="0.3">
      <c r="A52" s="40"/>
      <c r="B52" s="41"/>
      <c r="C52" s="26"/>
      <c r="D52" s="9">
        <v>2029</v>
      </c>
      <c r="E52" s="3">
        <f t="shared" si="14"/>
        <v>700000</v>
      </c>
      <c r="F52" s="3">
        <v>0</v>
      </c>
      <c r="G52" s="3">
        <v>0</v>
      </c>
      <c r="H52" s="3">
        <v>0</v>
      </c>
      <c r="I52" s="3">
        <v>700000</v>
      </c>
    </row>
    <row r="53" spans="1:9" ht="15" customHeight="1" x14ac:dyDescent="0.3">
      <c r="A53" s="40"/>
      <c r="B53" s="41"/>
      <c r="C53" s="43"/>
      <c r="D53" s="9">
        <v>2030</v>
      </c>
      <c r="E53" s="3">
        <f t="shared" si="14"/>
        <v>700000</v>
      </c>
      <c r="F53" s="3">
        <v>0</v>
      </c>
      <c r="G53" s="3">
        <v>0</v>
      </c>
      <c r="H53" s="3">
        <v>0</v>
      </c>
      <c r="I53" s="3">
        <v>700000</v>
      </c>
    </row>
    <row r="54" spans="1:9" ht="15" customHeight="1" x14ac:dyDescent="0.3">
      <c r="A54" s="40"/>
      <c r="B54" s="41"/>
      <c r="C54" s="25" t="s">
        <v>15</v>
      </c>
      <c r="D54" s="9" t="s">
        <v>7</v>
      </c>
      <c r="E54" s="3">
        <f>F54+G54+H54+I54</f>
        <v>69200710.890000001</v>
      </c>
      <c r="F54" s="3">
        <f>SUM(F55:F64)</f>
        <v>52437857.189999998</v>
      </c>
      <c r="G54" s="3">
        <f t="shared" ref="G54:I54" si="15">SUM(G55:G64)</f>
        <v>11973992.940000001</v>
      </c>
      <c r="H54" s="3">
        <f t="shared" si="15"/>
        <v>0</v>
      </c>
      <c r="I54" s="3">
        <f t="shared" si="15"/>
        <v>4788860.76</v>
      </c>
    </row>
    <row r="55" spans="1:9" ht="15" customHeight="1" x14ac:dyDescent="0.3">
      <c r="A55" s="40"/>
      <c r="B55" s="41"/>
      <c r="C55" s="30"/>
      <c r="D55" s="9">
        <v>2021</v>
      </c>
      <c r="E55" s="3">
        <f t="shared" ref="E55:E64" si="16">F55+G55+H55+I55</f>
        <v>23220768.919999998</v>
      </c>
      <c r="F55" s="3">
        <v>17493507.129999999</v>
      </c>
      <c r="G55" s="3">
        <v>5243176.6399999997</v>
      </c>
      <c r="H55" s="3">
        <v>0</v>
      </c>
      <c r="I55" s="3">
        <v>484085.15</v>
      </c>
    </row>
    <row r="56" spans="1:9" ht="15" customHeight="1" x14ac:dyDescent="0.3">
      <c r="A56" s="40"/>
      <c r="B56" s="41"/>
      <c r="C56" s="30"/>
      <c r="D56" s="9">
        <v>2022</v>
      </c>
      <c r="E56" s="3">
        <f t="shared" si="16"/>
        <v>4965551.04</v>
      </c>
      <c r="F56" s="3">
        <v>3869461.61</v>
      </c>
      <c r="G56" s="3">
        <v>986471.49</v>
      </c>
      <c r="H56" s="3">
        <v>0</v>
      </c>
      <c r="I56" s="3">
        <v>109617.94</v>
      </c>
    </row>
    <row r="57" spans="1:9" ht="15" customHeight="1" x14ac:dyDescent="0.3">
      <c r="A57" s="40"/>
      <c r="B57" s="41"/>
      <c r="C57" s="26"/>
      <c r="D57" s="9">
        <v>2023</v>
      </c>
      <c r="E57" s="3">
        <f t="shared" si="16"/>
        <v>11814800.000000002</v>
      </c>
      <c r="F57" s="3">
        <v>9159294.7100000009</v>
      </c>
      <c r="G57" s="3">
        <v>2363386.9900000002</v>
      </c>
      <c r="H57" s="3">
        <v>0</v>
      </c>
      <c r="I57" s="3">
        <v>292118.3</v>
      </c>
    </row>
    <row r="58" spans="1:9" ht="15" customHeight="1" x14ac:dyDescent="0.3">
      <c r="A58" s="40"/>
      <c r="B58" s="41"/>
      <c r="C58" s="26"/>
      <c r="D58" s="9">
        <v>2024</v>
      </c>
      <c r="E58" s="3">
        <f t="shared" si="16"/>
        <v>12895970</v>
      </c>
      <c r="F58" s="5">
        <v>9812833.5700000003</v>
      </c>
      <c r="G58" s="3">
        <v>2743970.14</v>
      </c>
      <c r="H58" s="3">
        <v>0</v>
      </c>
      <c r="I58" s="3">
        <v>339166.29</v>
      </c>
    </row>
    <row r="59" spans="1:9" ht="15" customHeight="1" x14ac:dyDescent="0.3">
      <c r="A59" s="40"/>
      <c r="B59" s="41"/>
      <c r="C59" s="26"/>
      <c r="D59" s="9">
        <v>2025</v>
      </c>
      <c r="E59" s="3">
        <f t="shared" si="16"/>
        <v>13803620.93</v>
      </c>
      <c r="F59" s="3">
        <v>12102760.17</v>
      </c>
      <c r="G59" s="3">
        <v>636987.68000000005</v>
      </c>
      <c r="H59" s="3">
        <v>0</v>
      </c>
      <c r="I59" s="3">
        <v>1063873.08</v>
      </c>
    </row>
    <row r="60" spans="1:9" ht="15" customHeight="1" x14ac:dyDescent="0.3">
      <c r="A60" s="40"/>
      <c r="B60" s="41"/>
      <c r="C60" s="26"/>
      <c r="D60" s="9">
        <v>2026</v>
      </c>
      <c r="E60" s="3">
        <f t="shared" si="16"/>
        <v>500000</v>
      </c>
      <c r="F60" s="3">
        <v>0</v>
      </c>
      <c r="G60" s="3">
        <v>0</v>
      </c>
      <c r="H60" s="3">
        <v>0</v>
      </c>
      <c r="I60" s="3">
        <v>500000</v>
      </c>
    </row>
    <row r="61" spans="1:9" ht="15" customHeight="1" x14ac:dyDescent="0.3">
      <c r="A61" s="40"/>
      <c r="B61" s="41"/>
      <c r="C61" s="26"/>
      <c r="D61" s="9">
        <v>2027</v>
      </c>
      <c r="E61" s="3">
        <f t="shared" si="16"/>
        <v>500000</v>
      </c>
      <c r="F61" s="3">
        <v>0</v>
      </c>
      <c r="G61" s="3">
        <v>0</v>
      </c>
      <c r="H61" s="3">
        <v>0</v>
      </c>
      <c r="I61" s="3">
        <v>500000</v>
      </c>
    </row>
    <row r="62" spans="1:9" ht="15" customHeight="1" x14ac:dyDescent="0.3">
      <c r="A62" s="40"/>
      <c r="B62" s="41"/>
      <c r="C62" s="26"/>
      <c r="D62" s="9">
        <v>2028</v>
      </c>
      <c r="E62" s="3">
        <f t="shared" si="16"/>
        <v>500000</v>
      </c>
      <c r="F62" s="3">
        <v>0</v>
      </c>
      <c r="G62" s="3">
        <v>0</v>
      </c>
      <c r="H62" s="3">
        <v>0</v>
      </c>
      <c r="I62" s="3">
        <v>500000</v>
      </c>
    </row>
    <row r="63" spans="1:9" ht="15" customHeight="1" x14ac:dyDescent="0.3">
      <c r="A63" s="40"/>
      <c r="B63" s="41"/>
      <c r="C63" s="26"/>
      <c r="D63" s="9">
        <v>2029</v>
      </c>
      <c r="E63" s="3">
        <f t="shared" si="16"/>
        <v>500000</v>
      </c>
      <c r="F63" s="3">
        <v>0</v>
      </c>
      <c r="G63" s="3">
        <v>0</v>
      </c>
      <c r="H63" s="3">
        <v>0</v>
      </c>
      <c r="I63" s="3">
        <v>500000</v>
      </c>
    </row>
    <row r="64" spans="1:9" ht="15" customHeight="1" x14ac:dyDescent="0.3">
      <c r="A64" s="40"/>
      <c r="B64" s="41"/>
      <c r="C64" s="43"/>
      <c r="D64" s="9">
        <v>2030</v>
      </c>
      <c r="E64" s="3">
        <f t="shared" si="16"/>
        <v>500000</v>
      </c>
      <c r="F64" s="3">
        <v>0</v>
      </c>
      <c r="G64" s="3">
        <v>0</v>
      </c>
      <c r="H64" s="3">
        <v>0</v>
      </c>
      <c r="I64" s="3">
        <v>500000</v>
      </c>
    </row>
    <row r="65" spans="1:10" s="7" customFormat="1" ht="62.25" customHeight="1" x14ac:dyDescent="0.3">
      <c r="A65" s="40"/>
      <c r="B65" s="41"/>
      <c r="C65" s="35" t="s">
        <v>35</v>
      </c>
      <c r="D65" s="9" t="s">
        <v>7</v>
      </c>
      <c r="E65" s="3">
        <f>F65+G65+H65+I65</f>
        <v>96992300</v>
      </c>
      <c r="F65" s="3">
        <f>SUM(F66:F66)</f>
        <v>80000000</v>
      </c>
      <c r="G65" s="3">
        <f>SUM(G66:G66)</f>
        <v>16992300</v>
      </c>
      <c r="H65" s="3">
        <f>SUM(H66:H66)</f>
        <v>0</v>
      </c>
      <c r="I65" s="3">
        <f>SUM(I66:I66)</f>
        <v>0</v>
      </c>
      <c r="J65" s="2"/>
    </row>
    <row r="66" spans="1:10" s="7" customFormat="1" ht="62.25" customHeight="1" x14ac:dyDescent="0.3">
      <c r="A66" s="40"/>
      <c r="B66" s="41"/>
      <c r="C66" s="41"/>
      <c r="D66" s="9">
        <v>2021</v>
      </c>
      <c r="E66" s="3">
        <f t="shared" ref="E66" si="17">F66+G66+H66+I66</f>
        <v>96992300</v>
      </c>
      <c r="F66" s="3">
        <v>80000000</v>
      </c>
      <c r="G66" s="3">
        <v>16992300</v>
      </c>
      <c r="H66" s="3">
        <v>0</v>
      </c>
      <c r="I66" s="3">
        <v>0</v>
      </c>
      <c r="J66" s="2"/>
    </row>
    <row r="67" spans="1:10" s="7" customFormat="1" ht="39" customHeight="1" x14ac:dyDescent="0.3">
      <c r="A67" s="40"/>
      <c r="B67" s="41"/>
      <c r="C67" s="35" t="s">
        <v>36</v>
      </c>
      <c r="D67" s="9" t="s">
        <v>7</v>
      </c>
      <c r="E67" s="3">
        <f>E68</f>
        <v>108560304.40000001</v>
      </c>
      <c r="F67" s="3">
        <f t="shared" ref="F67:I67" si="18">F68</f>
        <v>95000000</v>
      </c>
      <c r="G67" s="3">
        <f t="shared" si="18"/>
        <v>1000000</v>
      </c>
      <c r="H67" s="3">
        <f t="shared" si="18"/>
        <v>0</v>
      </c>
      <c r="I67" s="3">
        <f t="shared" si="18"/>
        <v>12560304.4</v>
      </c>
      <c r="J67" s="2"/>
    </row>
    <row r="68" spans="1:10" s="7" customFormat="1" ht="39" customHeight="1" x14ac:dyDescent="0.3">
      <c r="A68" s="40"/>
      <c r="B68" s="41"/>
      <c r="C68" s="35"/>
      <c r="D68" s="9">
        <v>2023</v>
      </c>
      <c r="E68" s="3">
        <f>F68+G68+H68+I68</f>
        <v>108560304.40000001</v>
      </c>
      <c r="F68" s="3">
        <v>95000000</v>
      </c>
      <c r="G68" s="3">
        <v>1000000</v>
      </c>
      <c r="H68" s="3">
        <v>0</v>
      </c>
      <c r="I68" s="3">
        <v>12560304.4</v>
      </c>
      <c r="J68" s="2"/>
    </row>
    <row r="69" spans="1:10" s="7" customFormat="1" ht="54.75" customHeight="1" x14ac:dyDescent="0.3">
      <c r="A69" s="40"/>
      <c r="B69" s="41"/>
      <c r="C69" s="35" t="s">
        <v>37</v>
      </c>
      <c r="D69" s="9" t="s">
        <v>7</v>
      </c>
      <c r="E69" s="3">
        <f>E70</f>
        <v>135000000</v>
      </c>
      <c r="F69" s="3">
        <f t="shared" ref="F69:I69" si="19">F70</f>
        <v>98705500</v>
      </c>
      <c r="G69" s="3">
        <f t="shared" si="19"/>
        <v>31794500</v>
      </c>
      <c r="H69" s="3">
        <f t="shared" si="19"/>
        <v>0</v>
      </c>
      <c r="I69" s="3">
        <f t="shared" si="19"/>
        <v>4500000</v>
      </c>
      <c r="J69" s="2"/>
    </row>
    <row r="70" spans="1:10" s="7" customFormat="1" ht="54.75" customHeight="1" x14ac:dyDescent="0.3">
      <c r="A70" s="40"/>
      <c r="B70" s="41"/>
      <c r="C70" s="35"/>
      <c r="D70" s="9">
        <v>2024</v>
      </c>
      <c r="E70" s="3">
        <f t="shared" ref="E70" si="20">F70+G70+H70+I70</f>
        <v>135000000</v>
      </c>
      <c r="F70" s="3">
        <v>98705500</v>
      </c>
      <c r="G70" s="3">
        <v>31794500</v>
      </c>
      <c r="H70" s="3">
        <v>0</v>
      </c>
      <c r="I70" s="3">
        <v>4500000</v>
      </c>
      <c r="J70" s="2"/>
    </row>
    <row r="71" spans="1:10" s="7" customFormat="1" ht="16.5" customHeight="1" x14ac:dyDescent="0.3">
      <c r="A71" s="31" t="s">
        <v>25</v>
      </c>
      <c r="B71" s="31"/>
      <c r="C71" s="31"/>
      <c r="D71" s="9" t="s">
        <v>7</v>
      </c>
      <c r="E71" s="3">
        <f>F71+G71+H71+I71</f>
        <v>545755711.48999989</v>
      </c>
      <c r="F71" s="3">
        <f>SUM(F72:F81)</f>
        <v>428801562.80999994</v>
      </c>
      <c r="G71" s="3">
        <f t="shared" ref="G71:I71" si="21">SUM(G72:G81)</f>
        <v>86756137.189999998</v>
      </c>
      <c r="H71" s="3">
        <f t="shared" si="21"/>
        <v>0</v>
      </c>
      <c r="I71" s="3">
        <f t="shared" si="21"/>
        <v>30198011.490000002</v>
      </c>
      <c r="J71" s="2"/>
    </row>
    <row r="72" spans="1:10" s="7" customFormat="1" ht="16.5" customHeight="1" x14ac:dyDescent="0.3">
      <c r="A72" s="31"/>
      <c r="B72" s="31"/>
      <c r="C72" s="31"/>
      <c r="D72" s="9">
        <v>2021</v>
      </c>
      <c r="E72" s="3">
        <f>F72+G72+H72+I72</f>
        <v>143799391.02000001</v>
      </c>
      <c r="F72" s="3">
        <f>F33+F66</f>
        <v>115262405.98</v>
      </c>
      <c r="G72" s="3">
        <f>G33+G66</f>
        <v>27561194.02</v>
      </c>
      <c r="H72" s="3">
        <f>H33+H66</f>
        <v>0</v>
      </c>
      <c r="I72" s="3">
        <f>I33+I66</f>
        <v>975791.02</v>
      </c>
      <c r="J72" s="2"/>
    </row>
    <row r="73" spans="1:10" s="7" customFormat="1" ht="16.5" customHeight="1" x14ac:dyDescent="0.3">
      <c r="A73" s="31"/>
      <c r="B73" s="31"/>
      <c r="C73" s="31"/>
      <c r="D73" s="9">
        <v>2022</v>
      </c>
      <c r="E73" s="3">
        <f t="shared" ref="E73:E81" si="22">F73+G73+H73+I73</f>
        <v>40732600</v>
      </c>
      <c r="F73" s="3">
        <f>F34</f>
        <v>31741337.629999999</v>
      </c>
      <c r="G73" s="3">
        <f t="shared" ref="G73:I73" si="23">G34</f>
        <v>8092062.3700000001</v>
      </c>
      <c r="H73" s="3">
        <f t="shared" si="23"/>
        <v>0</v>
      </c>
      <c r="I73" s="3">
        <f t="shared" si="23"/>
        <v>899200</v>
      </c>
      <c r="J73" s="2"/>
    </row>
    <row r="74" spans="1:10" s="7" customFormat="1" ht="16.5" customHeight="1" x14ac:dyDescent="0.3">
      <c r="A74" s="31"/>
      <c r="B74" s="31"/>
      <c r="C74" s="31"/>
      <c r="D74" s="9">
        <v>2023</v>
      </c>
      <c r="E74" s="3">
        <f t="shared" si="22"/>
        <v>150377585.40000001</v>
      </c>
      <c r="F74" s="3">
        <f>F35+F67</f>
        <v>125843662.14</v>
      </c>
      <c r="G74" s="3">
        <f t="shared" ref="G74:I74" si="24">G35+G67</f>
        <v>8958637.8599999994</v>
      </c>
      <c r="H74" s="3">
        <f t="shared" si="24"/>
        <v>0</v>
      </c>
      <c r="I74" s="3">
        <f t="shared" si="24"/>
        <v>15575285.4</v>
      </c>
      <c r="J74" s="2"/>
    </row>
    <row r="75" spans="1:10" s="7" customFormat="1" ht="16.5" customHeight="1" x14ac:dyDescent="0.3">
      <c r="A75" s="31"/>
      <c r="B75" s="31"/>
      <c r="C75" s="31"/>
      <c r="D75" s="9">
        <v>2024</v>
      </c>
      <c r="E75" s="3">
        <f t="shared" si="22"/>
        <v>177475000</v>
      </c>
      <c r="F75" s="3">
        <f>F36+F69</f>
        <v>131025682.66</v>
      </c>
      <c r="G75" s="3">
        <f t="shared" ref="G75:I75" si="25">G36+G69</f>
        <v>40832217.340000004</v>
      </c>
      <c r="H75" s="3">
        <f t="shared" si="25"/>
        <v>0</v>
      </c>
      <c r="I75" s="3">
        <f t="shared" si="25"/>
        <v>5617100</v>
      </c>
      <c r="J75" s="2"/>
    </row>
    <row r="76" spans="1:10" s="7" customFormat="1" ht="16.5" customHeight="1" x14ac:dyDescent="0.3">
      <c r="A76" s="31"/>
      <c r="B76" s="31"/>
      <c r="C76" s="31"/>
      <c r="D76" s="9">
        <v>2025</v>
      </c>
      <c r="E76" s="3">
        <f t="shared" si="22"/>
        <v>27371135.07</v>
      </c>
      <c r="F76" s="3">
        <f>F37</f>
        <v>24928474.399999999</v>
      </c>
      <c r="G76" s="3">
        <f>G37</f>
        <v>1312025.6000000001</v>
      </c>
      <c r="H76" s="3">
        <f>H37</f>
        <v>0</v>
      </c>
      <c r="I76" s="3">
        <f>I37</f>
        <v>1130635.07</v>
      </c>
      <c r="J76" s="2"/>
    </row>
    <row r="77" spans="1:10" s="7" customFormat="1" ht="16.5" customHeight="1" x14ac:dyDescent="0.3">
      <c r="A77" s="31"/>
      <c r="B77" s="31"/>
      <c r="C77" s="31"/>
      <c r="D77" s="9">
        <v>2026</v>
      </c>
      <c r="E77" s="3">
        <f t="shared" ref="E77:E80" si="26">F77+G77+H77+I77</f>
        <v>1200000</v>
      </c>
      <c r="F77" s="3">
        <f t="shared" ref="F77:I81" si="27">F38</f>
        <v>0</v>
      </c>
      <c r="G77" s="3">
        <f t="shared" si="27"/>
        <v>0</v>
      </c>
      <c r="H77" s="3">
        <f t="shared" si="27"/>
        <v>0</v>
      </c>
      <c r="I77" s="3">
        <f t="shared" si="27"/>
        <v>1200000</v>
      </c>
      <c r="J77" s="2"/>
    </row>
    <row r="78" spans="1:10" s="7" customFormat="1" ht="16.5" customHeight="1" x14ac:dyDescent="0.3">
      <c r="A78" s="31"/>
      <c r="B78" s="31"/>
      <c r="C78" s="31"/>
      <c r="D78" s="9">
        <v>2027</v>
      </c>
      <c r="E78" s="3">
        <f t="shared" si="26"/>
        <v>1200000</v>
      </c>
      <c r="F78" s="3">
        <f t="shared" si="27"/>
        <v>0</v>
      </c>
      <c r="G78" s="3">
        <f t="shared" si="27"/>
        <v>0</v>
      </c>
      <c r="H78" s="3">
        <f t="shared" si="27"/>
        <v>0</v>
      </c>
      <c r="I78" s="3">
        <f t="shared" si="27"/>
        <v>1200000</v>
      </c>
      <c r="J78" s="2"/>
    </row>
    <row r="79" spans="1:10" s="7" customFormat="1" ht="16.5" customHeight="1" x14ac:dyDescent="0.3">
      <c r="A79" s="31"/>
      <c r="B79" s="31"/>
      <c r="C79" s="31"/>
      <c r="D79" s="9">
        <v>2028</v>
      </c>
      <c r="E79" s="3">
        <f t="shared" si="26"/>
        <v>1200000</v>
      </c>
      <c r="F79" s="3">
        <f t="shared" si="27"/>
        <v>0</v>
      </c>
      <c r="G79" s="3">
        <f t="shared" si="27"/>
        <v>0</v>
      </c>
      <c r="H79" s="3">
        <f t="shared" si="27"/>
        <v>0</v>
      </c>
      <c r="I79" s="3">
        <f t="shared" si="27"/>
        <v>1200000</v>
      </c>
      <c r="J79" s="2"/>
    </row>
    <row r="80" spans="1:10" s="7" customFormat="1" ht="16.5" customHeight="1" x14ac:dyDescent="0.3">
      <c r="A80" s="31"/>
      <c r="B80" s="31"/>
      <c r="C80" s="31"/>
      <c r="D80" s="9">
        <v>2029</v>
      </c>
      <c r="E80" s="3">
        <f t="shared" si="26"/>
        <v>1200000</v>
      </c>
      <c r="F80" s="3">
        <f t="shared" si="27"/>
        <v>0</v>
      </c>
      <c r="G80" s="3">
        <f t="shared" si="27"/>
        <v>0</v>
      </c>
      <c r="H80" s="3">
        <f t="shared" si="27"/>
        <v>0</v>
      </c>
      <c r="I80" s="3">
        <f t="shared" si="27"/>
        <v>1200000</v>
      </c>
      <c r="J80" s="2"/>
    </row>
    <row r="81" spans="1:10" s="7" customFormat="1" ht="16.5" customHeight="1" x14ac:dyDescent="0.3">
      <c r="A81" s="32"/>
      <c r="B81" s="32"/>
      <c r="C81" s="32"/>
      <c r="D81" s="9">
        <v>2030</v>
      </c>
      <c r="E81" s="3">
        <f t="shared" si="22"/>
        <v>1200000</v>
      </c>
      <c r="F81" s="3">
        <f t="shared" si="27"/>
        <v>0</v>
      </c>
      <c r="G81" s="3">
        <f t="shared" si="27"/>
        <v>0</v>
      </c>
      <c r="H81" s="3">
        <f t="shared" si="27"/>
        <v>0</v>
      </c>
      <c r="I81" s="3">
        <f t="shared" si="27"/>
        <v>1200000</v>
      </c>
      <c r="J81" s="2"/>
    </row>
    <row r="82" spans="1:10" s="7" customFormat="1" ht="16.5" customHeight="1" x14ac:dyDescent="0.3">
      <c r="A82" s="31" t="s">
        <v>42</v>
      </c>
      <c r="B82" s="31"/>
      <c r="C82" s="31"/>
      <c r="D82" s="9" t="s">
        <v>7</v>
      </c>
      <c r="E82" s="3">
        <f>F82+G82+H82+I82</f>
        <v>738066356.00999999</v>
      </c>
      <c r="F82" s="3">
        <f>SUM(F83:F95)</f>
        <v>574520450.53999996</v>
      </c>
      <c r="G82" s="3">
        <f t="shared" ref="G82:I82" si="28">SUM(G83:G95)</f>
        <v>125249589.7</v>
      </c>
      <c r="H82" s="3">
        <f t="shared" si="28"/>
        <v>0</v>
      </c>
      <c r="I82" s="3">
        <f t="shared" si="28"/>
        <v>38296315.770000003</v>
      </c>
      <c r="J82" s="2"/>
    </row>
    <row r="83" spans="1:10" s="7" customFormat="1" ht="16.5" customHeight="1" x14ac:dyDescent="0.3">
      <c r="A83" s="31"/>
      <c r="B83" s="31"/>
      <c r="C83" s="31"/>
      <c r="D83" s="9">
        <v>2018</v>
      </c>
      <c r="E83" s="3">
        <f t="shared" ref="E83:E88" si="29">F83+G83+H83+I83</f>
        <v>43902538.939999998</v>
      </c>
      <c r="F83" s="3">
        <f t="shared" ref="F83:I85" si="30">F28</f>
        <v>30542921.75</v>
      </c>
      <c r="G83" s="3">
        <f t="shared" si="30"/>
        <v>12023605.469999999</v>
      </c>
      <c r="H83" s="3">
        <f t="shared" si="30"/>
        <v>0</v>
      </c>
      <c r="I83" s="3">
        <f t="shared" si="30"/>
        <v>1336011.72</v>
      </c>
      <c r="J83" s="2"/>
    </row>
    <row r="84" spans="1:10" s="7" customFormat="1" ht="16.5" customHeight="1" x14ac:dyDescent="0.3">
      <c r="A84" s="31"/>
      <c r="B84" s="31"/>
      <c r="C84" s="31"/>
      <c r="D84" s="9">
        <v>2019</v>
      </c>
      <c r="E84" s="3">
        <f t="shared" si="29"/>
        <v>61660494.159999996</v>
      </c>
      <c r="F84" s="3">
        <f t="shared" si="30"/>
        <v>46514564.75</v>
      </c>
      <c r="G84" s="3">
        <f t="shared" si="30"/>
        <v>10194383.220000001</v>
      </c>
      <c r="H84" s="3">
        <f t="shared" si="30"/>
        <v>0</v>
      </c>
      <c r="I84" s="3">
        <f t="shared" si="30"/>
        <v>4951546.1900000004</v>
      </c>
      <c r="J84" s="2"/>
    </row>
    <row r="85" spans="1:10" s="7" customFormat="1" ht="16.5" customHeight="1" x14ac:dyDescent="0.3">
      <c r="A85" s="31"/>
      <c r="B85" s="31"/>
      <c r="C85" s="31"/>
      <c r="D85" s="9">
        <v>2020</v>
      </c>
      <c r="E85" s="3">
        <f t="shared" si="29"/>
        <v>86747611.420000017</v>
      </c>
      <c r="F85" s="3">
        <f t="shared" si="30"/>
        <v>68661401.230000004</v>
      </c>
      <c r="G85" s="3">
        <f t="shared" si="30"/>
        <v>16275463.82</v>
      </c>
      <c r="H85" s="3">
        <f t="shared" si="30"/>
        <v>0</v>
      </c>
      <c r="I85" s="3">
        <f t="shared" si="30"/>
        <v>1810746.37</v>
      </c>
      <c r="J85" s="2"/>
    </row>
    <row r="86" spans="1:10" s="7" customFormat="1" ht="16.5" customHeight="1" x14ac:dyDescent="0.3">
      <c r="A86" s="31"/>
      <c r="B86" s="31"/>
      <c r="C86" s="31"/>
      <c r="D86" s="9">
        <v>2021</v>
      </c>
      <c r="E86" s="3">
        <f t="shared" si="29"/>
        <v>143799391.02000001</v>
      </c>
      <c r="F86" s="3">
        <f>F72</f>
        <v>115262405.98</v>
      </c>
      <c r="G86" s="3">
        <f t="shared" ref="G86:I86" si="31">G72</f>
        <v>27561194.02</v>
      </c>
      <c r="H86" s="3">
        <v>0</v>
      </c>
      <c r="I86" s="3">
        <f t="shared" si="31"/>
        <v>975791.02</v>
      </c>
      <c r="J86" s="2"/>
    </row>
    <row r="87" spans="1:10" s="7" customFormat="1" ht="16.5" customHeight="1" x14ac:dyDescent="0.3">
      <c r="A87" s="31"/>
      <c r="B87" s="31"/>
      <c r="C87" s="31"/>
      <c r="D87" s="9">
        <v>2022</v>
      </c>
      <c r="E87" s="3">
        <f t="shared" si="29"/>
        <v>40732600</v>
      </c>
      <c r="F87" s="3">
        <f>F73</f>
        <v>31741337.629999999</v>
      </c>
      <c r="G87" s="3">
        <f>G73</f>
        <v>8092062.3700000001</v>
      </c>
      <c r="H87" s="3">
        <v>0</v>
      </c>
      <c r="I87" s="3">
        <f>I73</f>
        <v>899200</v>
      </c>
      <c r="J87" s="2"/>
    </row>
    <row r="88" spans="1:10" s="7" customFormat="1" ht="16.5" customHeight="1" x14ac:dyDescent="0.3">
      <c r="A88" s="31"/>
      <c r="B88" s="31"/>
      <c r="C88" s="31"/>
      <c r="D88" s="9">
        <v>2023</v>
      </c>
      <c r="E88" s="3">
        <f t="shared" si="29"/>
        <v>150377585.40000001</v>
      </c>
      <c r="F88" s="3">
        <f>F74</f>
        <v>125843662.14</v>
      </c>
      <c r="G88" s="3">
        <f>G74</f>
        <v>8958637.8599999994</v>
      </c>
      <c r="H88" s="3">
        <v>0</v>
      </c>
      <c r="I88" s="3">
        <f>I74</f>
        <v>15575285.4</v>
      </c>
      <c r="J88" s="2"/>
    </row>
    <row r="89" spans="1:10" s="7" customFormat="1" ht="16.5" customHeight="1" x14ac:dyDescent="0.3">
      <c r="A89" s="31"/>
      <c r="B89" s="31"/>
      <c r="C89" s="31"/>
      <c r="D89" s="9">
        <v>2024</v>
      </c>
      <c r="E89" s="3">
        <f>F89+G89+H89+I89</f>
        <v>177475000</v>
      </c>
      <c r="F89" s="3">
        <f>F75</f>
        <v>131025682.66</v>
      </c>
      <c r="G89" s="3">
        <f>G75</f>
        <v>40832217.340000004</v>
      </c>
      <c r="H89" s="3">
        <v>0</v>
      </c>
      <c r="I89" s="3">
        <f>I75</f>
        <v>5617100</v>
      </c>
      <c r="J89" s="2"/>
    </row>
    <row r="90" spans="1:10" s="7" customFormat="1" ht="16.5" customHeight="1" x14ac:dyDescent="0.3">
      <c r="A90" s="31"/>
      <c r="B90" s="31"/>
      <c r="C90" s="31"/>
      <c r="D90" s="9">
        <v>2025</v>
      </c>
      <c r="E90" s="3">
        <f>F90+G90+H90+I90</f>
        <v>27371135.07</v>
      </c>
      <c r="F90" s="3">
        <f>F76</f>
        <v>24928474.399999999</v>
      </c>
      <c r="G90" s="3">
        <f>G76</f>
        <v>1312025.6000000001</v>
      </c>
      <c r="H90" s="3">
        <v>0</v>
      </c>
      <c r="I90" s="3">
        <f>I76</f>
        <v>1130635.07</v>
      </c>
      <c r="J90" s="2"/>
    </row>
    <row r="91" spans="1:10" s="7" customFormat="1" ht="16.5" customHeight="1" x14ac:dyDescent="0.3">
      <c r="A91" s="31"/>
      <c r="B91" s="31"/>
      <c r="C91" s="31"/>
      <c r="D91" s="9">
        <v>2026</v>
      </c>
      <c r="E91" s="3">
        <f>F91+G91+H91+I91</f>
        <v>1200000</v>
      </c>
      <c r="F91" s="3">
        <v>0</v>
      </c>
      <c r="G91" s="3">
        <v>0</v>
      </c>
      <c r="H91" s="3">
        <v>0</v>
      </c>
      <c r="I91" s="3">
        <f>I77</f>
        <v>1200000</v>
      </c>
      <c r="J91" s="2"/>
    </row>
    <row r="92" spans="1:10" s="7" customFormat="1" ht="16.5" customHeight="1" x14ac:dyDescent="0.3">
      <c r="A92" s="31"/>
      <c r="B92" s="31"/>
      <c r="C92" s="31"/>
      <c r="D92" s="9">
        <v>2027</v>
      </c>
      <c r="E92" s="3">
        <f t="shared" ref="E92:E94" si="32">F92+G92+H92+I92</f>
        <v>1200000</v>
      </c>
      <c r="F92" s="3">
        <v>0</v>
      </c>
      <c r="G92" s="3">
        <v>0</v>
      </c>
      <c r="H92" s="3">
        <v>0</v>
      </c>
      <c r="I92" s="3">
        <f t="shared" ref="I92:I94" si="33">I78</f>
        <v>1200000</v>
      </c>
      <c r="J92" s="2"/>
    </row>
    <row r="93" spans="1:10" s="7" customFormat="1" ht="16.5" customHeight="1" x14ac:dyDescent="0.3">
      <c r="A93" s="31"/>
      <c r="B93" s="31"/>
      <c r="C93" s="31"/>
      <c r="D93" s="9">
        <v>2028</v>
      </c>
      <c r="E93" s="3">
        <f t="shared" si="32"/>
        <v>1200000</v>
      </c>
      <c r="F93" s="3">
        <v>0</v>
      </c>
      <c r="G93" s="3">
        <v>0</v>
      </c>
      <c r="H93" s="3">
        <v>0</v>
      </c>
      <c r="I93" s="3">
        <f t="shared" si="33"/>
        <v>1200000</v>
      </c>
      <c r="J93" s="2"/>
    </row>
    <row r="94" spans="1:10" s="7" customFormat="1" ht="16.5" customHeight="1" x14ac:dyDescent="0.3">
      <c r="A94" s="31"/>
      <c r="B94" s="31"/>
      <c r="C94" s="31"/>
      <c r="D94" s="9">
        <v>2029</v>
      </c>
      <c r="E94" s="3">
        <f t="shared" si="32"/>
        <v>1200000</v>
      </c>
      <c r="F94" s="3">
        <v>0</v>
      </c>
      <c r="G94" s="3">
        <v>0</v>
      </c>
      <c r="H94" s="3">
        <v>0</v>
      </c>
      <c r="I94" s="3">
        <f t="shared" si="33"/>
        <v>1200000</v>
      </c>
      <c r="J94" s="2"/>
    </row>
    <row r="95" spans="1:10" s="7" customFormat="1" ht="16.5" customHeight="1" x14ac:dyDescent="0.3">
      <c r="A95" s="32"/>
      <c r="B95" s="32"/>
      <c r="C95" s="32"/>
      <c r="D95" s="9">
        <v>2030</v>
      </c>
      <c r="E95" s="3">
        <f>F95+G95+H95+I95</f>
        <v>1200000</v>
      </c>
      <c r="F95" s="3">
        <v>0</v>
      </c>
      <c r="G95" s="3">
        <v>0</v>
      </c>
      <c r="H95" s="3">
        <v>0</v>
      </c>
      <c r="I95" s="3">
        <f t="shared" ref="I95" si="34">I81</f>
        <v>1200000</v>
      </c>
      <c r="J95" s="2"/>
    </row>
    <row r="96" spans="1:10" s="7" customFormat="1" ht="39.75" customHeight="1" x14ac:dyDescent="0.3">
      <c r="A96" s="21">
        <v>2</v>
      </c>
      <c r="B96" s="33" t="s">
        <v>21</v>
      </c>
      <c r="C96" s="34"/>
      <c r="D96" s="34"/>
      <c r="E96" s="34"/>
      <c r="F96" s="34"/>
      <c r="G96" s="34"/>
      <c r="H96" s="34"/>
      <c r="I96" s="34"/>
      <c r="J96" s="2"/>
    </row>
    <row r="97" spans="1:10" s="7" customFormat="1" ht="46.5" customHeight="1" x14ac:dyDescent="0.3">
      <c r="A97" s="27">
        <v>1</v>
      </c>
      <c r="B97" s="25" t="s">
        <v>22</v>
      </c>
      <c r="C97" s="25" t="s">
        <v>46</v>
      </c>
      <c r="D97" s="17" t="s">
        <v>7</v>
      </c>
      <c r="E97" s="3">
        <f>F97+G97+H97+I97</f>
        <v>3343766.77</v>
      </c>
      <c r="F97" s="3">
        <f>SUM(F98:F98)</f>
        <v>0</v>
      </c>
      <c r="G97" s="3">
        <f>SUM(G98:G98)</f>
        <v>3009390.09</v>
      </c>
      <c r="H97" s="3">
        <f>SUM(H98:H98)</f>
        <v>0</v>
      </c>
      <c r="I97" s="3">
        <f>SUM(I98:I98)</f>
        <v>334376.68</v>
      </c>
      <c r="J97" s="2"/>
    </row>
    <row r="98" spans="1:10" s="7" customFormat="1" ht="46.5" customHeight="1" x14ac:dyDescent="0.3">
      <c r="A98" s="28"/>
      <c r="B98" s="30"/>
      <c r="C98" s="26"/>
      <c r="D98" s="9">
        <v>2021</v>
      </c>
      <c r="E98" s="3">
        <f t="shared" ref="E98" si="35">F98+G98+H98+I98</f>
        <v>3343766.77</v>
      </c>
      <c r="F98" s="3">
        <v>0</v>
      </c>
      <c r="G98" s="3">
        <v>3009390.09</v>
      </c>
      <c r="H98" s="3">
        <v>0</v>
      </c>
      <c r="I98" s="3">
        <v>334376.68</v>
      </c>
      <c r="J98" s="2"/>
    </row>
    <row r="99" spans="1:10" s="7" customFormat="1" ht="47.25" customHeight="1" x14ac:dyDescent="0.3">
      <c r="A99" s="29"/>
      <c r="B99" s="26"/>
      <c r="C99" s="35" t="s">
        <v>45</v>
      </c>
      <c r="D99" s="17" t="s">
        <v>7</v>
      </c>
      <c r="E99" s="3">
        <f>F99+G99+H99+I99</f>
        <v>91200</v>
      </c>
      <c r="F99" s="3">
        <f>SUM(F100:F100)</f>
        <v>0</v>
      </c>
      <c r="G99" s="3">
        <f>SUM(G100:G100)</f>
        <v>82080</v>
      </c>
      <c r="H99" s="3">
        <f>SUM(H100:H100)</f>
        <v>0</v>
      </c>
      <c r="I99" s="3">
        <f>SUM(I100:I100)</f>
        <v>9120</v>
      </c>
      <c r="J99" s="2"/>
    </row>
    <row r="100" spans="1:10" s="7" customFormat="1" ht="47.25" customHeight="1" x14ac:dyDescent="0.3">
      <c r="A100" s="29"/>
      <c r="B100" s="26"/>
      <c r="C100" s="35"/>
      <c r="D100" s="9">
        <v>2021</v>
      </c>
      <c r="E100" s="3">
        <f t="shared" ref="E100" si="36">F100+G100+H100+I100</f>
        <v>91200</v>
      </c>
      <c r="F100" s="3">
        <v>0</v>
      </c>
      <c r="G100" s="3">
        <v>82080</v>
      </c>
      <c r="H100" s="3">
        <v>0</v>
      </c>
      <c r="I100" s="3">
        <v>9120</v>
      </c>
      <c r="J100" s="2"/>
    </row>
    <row r="101" spans="1:10" s="7" customFormat="1" ht="46.5" customHeight="1" x14ac:dyDescent="0.3">
      <c r="A101" s="29"/>
      <c r="B101" s="26"/>
      <c r="C101" s="35" t="s">
        <v>20</v>
      </c>
      <c r="D101" s="17" t="s">
        <v>7</v>
      </c>
      <c r="E101" s="3">
        <f t="shared" ref="E101:E102" si="37">F101+G101+H101+I101</f>
        <v>10335287.58</v>
      </c>
      <c r="F101" s="3">
        <f>F102</f>
        <v>0</v>
      </c>
      <c r="G101" s="3">
        <f t="shared" ref="G101:I101" si="38">G102</f>
        <v>9198405.7300000004</v>
      </c>
      <c r="H101" s="3">
        <f t="shared" si="38"/>
        <v>0</v>
      </c>
      <c r="I101" s="3">
        <f t="shared" si="38"/>
        <v>1136881.8500000001</v>
      </c>
      <c r="J101" s="2"/>
    </row>
    <row r="102" spans="1:10" s="7" customFormat="1" ht="46.5" customHeight="1" x14ac:dyDescent="0.3">
      <c r="A102" s="29"/>
      <c r="B102" s="26"/>
      <c r="C102" s="35"/>
      <c r="D102" s="9">
        <v>2023</v>
      </c>
      <c r="E102" s="3">
        <f t="shared" si="37"/>
        <v>10335287.58</v>
      </c>
      <c r="F102" s="3">
        <v>0</v>
      </c>
      <c r="G102" s="3">
        <v>9198405.7300000004</v>
      </c>
      <c r="H102" s="3">
        <v>0</v>
      </c>
      <c r="I102" s="3">
        <v>1136881.8500000001</v>
      </c>
      <c r="J102" s="2"/>
    </row>
    <row r="103" spans="1:10" s="7" customFormat="1" ht="69" customHeight="1" x14ac:dyDescent="0.3">
      <c r="A103" s="29"/>
      <c r="B103" s="26"/>
      <c r="C103" s="25" t="s">
        <v>43</v>
      </c>
      <c r="D103" s="17" t="s">
        <v>7</v>
      </c>
      <c r="E103" s="3">
        <f>F103+G103+H103+I103</f>
        <v>4999000</v>
      </c>
      <c r="F103" s="3">
        <f>F104</f>
        <v>0</v>
      </c>
      <c r="G103" s="3">
        <f t="shared" ref="G103:I103" si="39">G104</f>
        <v>4449109.8899999997</v>
      </c>
      <c r="H103" s="3">
        <f t="shared" si="39"/>
        <v>0</v>
      </c>
      <c r="I103" s="3">
        <f t="shared" si="39"/>
        <v>549890.11</v>
      </c>
      <c r="J103" s="2"/>
    </row>
    <row r="104" spans="1:10" s="7" customFormat="1" ht="69" customHeight="1" x14ac:dyDescent="0.3">
      <c r="A104" s="29"/>
      <c r="B104" s="26"/>
      <c r="C104" s="26"/>
      <c r="D104" s="9">
        <v>2024</v>
      </c>
      <c r="E104" s="3">
        <f>F104+G104+H104+I104</f>
        <v>4999000</v>
      </c>
      <c r="F104" s="3">
        <v>0</v>
      </c>
      <c r="G104" s="3">
        <v>4449109.8899999997</v>
      </c>
      <c r="H104" s="3">
        <v>0</v>
      </c>
      <c r="I104" s="3">
        <v>549890.11</v>
      </c>
      <c r="J104" s="2"/>
    </row>
    <row r="105" spans="1:10" s="7" customFormat="1" ht="39" customHeight="1" x14ac:dyDescent="0.3">
      <c r="A105" s="29"/>
      <c r="B105" s="26"/>
      <c r="C105" s="25" t="s">
        <v>44</v>
      </c>
      <c r="D105" s="17" t="s">
        <v>7</v>
      </c>
      <c r="E105" s="3">
        <f>F105+G105+H105+I105</f>
        <v>115562</v>
      </c>
      <c r="F105" s="3">
        <f>F106</f>
        <v>0</v>
      </c>
      <c r="G105" s="3">
        <f t="shared" ref="G105:I105" si="40">G106</f>
        <v>102850.18</v>
      </c>
      <c r="H105" s="3">
        <f t="shared" si="40"/>
        <v>0</v>
      </c>
      <c r="I105" s="3">
        <f t="shared" si="40"/>
        <v>12711.82</v>
      </c>
      <c r="J105" s="2"/>
    </row>
    <row r="106" spans="1:10" s="7" customFormat="1" ht="39" customHeight="1" x14ac:dyDescent="0.3">
      <c r="A106" s="29"/>
      <c r="B106" s="26"/>
      <c r="C106" s="26"/>
      <c r="D106" s="9">
        <v>2024</v>
      </c>
      <c r="E106" s="3">
        <f>F106+G106+H106+I106</f>
        <v>115562</v>
      </c>
      <c r="F106" s="3">
        <v>0</v>
      </c>
      <c r="G106" s="3">
        <v>102850.18</v>
      </c>
      <c r="H106" s="3">
        <v>0</v>
      </c>
      <c r="I106" s="3">
        <v>12711.82</v>
      </c>
      <c r="J106" s="2"/>
    </row>
    <row r="107" spans="1:10" s="7" customFormat="1" ht="45" customHeight="1" x14ac:dyDescent="0.3">
      <c r="A107" s="24"/>
      <c r="B107" s="19"/>
      <c r="C107" s="44" t="s">
        <v>47</v>
      </c>
      <c r="D107" s="17" t="s">
        <v>7</v>
      </c>
      <c r="E107" s="3">
        <f t="shared" ref="E107:E108" si="41">F107+G107+H107+I107</f>
        <v>7000000</v>
      </c>
      <c r="F107" s="3">
        <v>0</v>
      </c>
      <c r="G107" s="3">
        <v>0</v>
      </c>
      <c r="H107" s="3">
        <v>0</v>
      </c>
      <c r="I107" s="3">
        <f>I108</f>
        <v>7000000</v>
      </c>
      <c r="J107" s="2"/>
    </row>
    <row r="108" spans="1:10" s="7" customFormat="1" ht="51" customHeight="1" x14ac:dyDescent="0.3">
      <c r="A108" s="24"/>
      <c r="B108" s="19"/>
      <c r="C108" s="44"/>
      <c r="D108" s="9">
        <v>2026</v>
      </c>
      <c r="E108" s="3">
        <f t="shared" si="41"/>
        <v>7000000</v>
      </c>
      <c r="F108" s="3">
        <v>0</v>
      </c>
      <c r="G108" s="3">
        <v>0</v>
      </c>
      <c r="H108" s="3">
        <v>0</v>
      </c>
      <c r="I108" s="3">
        <v>7000000</v>
      </c>
      <c r="J108" s="2"/>
    </row>
    <row r="109" spans="1:10" s="7" customFormat="1" ht="15" customHeight="1" x14ac:dyDescent="0.3">
      <c r="A109" s="31" t="s">
        <v>26</v>
      </c>
      <c r="B109" s="31"/>
      <c r="C109" s="31"/>
      <c r="D109" s="9" t="s">
        <v>7</v>
      </c>
      <c r="E109" s="3">
        <f>F109+G109+H109+I109</f>
        <v>25884816.350000001</v>
      </c>
      <c r="F109" s="3">
        <f>SUM(F110:F121)</f>
        <v>0</v>
      </c>
      <c r="G109" s="3">
        <f t="shared" ref="G109:I109" si="42">SUM(G110:G121)</f>
        <v>16841835.890000001</v>
      </c>
      <c r="H109" s="3">
        <f t="shared" si="42"/>
        <v>0</v>
      </c>
      <c r="I109" s="3">
        <f t="shared" si="42"/>
        <v>9042980.4600000009</v>
      </c>
      <c r="J109" s="2"/>
    </row>
    <row r="110" spans="1:10" s="7" customFormat="1" ht="15" customHeight="1" x14ac:dyDescent="0.3">
      <c r="A110" s="31"/>
      <c r="B110" s="31"/>
      <c r="C110" s="31"/>
      <c r="D110" s="9">
        <v>2019</v>
      </c>
      <c r="E110" s="3">
        <f t="shared" ref="E110:E114" si="43">F110+G110+H110+I110</f>
        <v>0</v>
      </c>
      <c r="F110" s="3">
        <v>0</v>
      </c>
      <c r="G110" s="3">
        <v>0</v>
      </c>
      <c r="H110" s="3">
        <v>0</v>
      </c>
      <c r="I110" s="3">
        <v>0</v>
      </c>
      <c r="J110" s="2"/>
    </row>
    <row r="111" spans="1:10" s="7" customFormat="1" ht="15" customHeight="1" x14ac:dyDescent="0.3">
      <c r="A111" s="31"/>
      <c r="B111" s="31"/>
      <c r="C111" s="31"/>
      <c r="D111" s="9">
        <v>2020</v>
      </c>
      <c r="E111" s="3">
        <f t="shared" si="43"/>
        <v>0</v>
      </c>
      <c r="F111" s="3">
        <v>0</v>
      </c>
      <c r="G111" s="3">
        <v>0</v>
      </c>
      <c r="H111" s="3">
        <v>0</v>
      </c>
      <c r="I111" s="3">
        <v>0</v>
      </c>
      <c r="J111" s="2"/>
    </row>
    <row r="112" spans="1:10" s="7" customFormat="1" ht="15" customHeight="1" x14ac:dyDescent="0.3">
      <c r="A112" s="31"/>
      <c r="B112" s="31"/>
      <c r="C112" s="31"/>
      <c r="D112" s="9">
        <v>2021</v>
      </c>
      <c r="E112" s="3">
        <f t="shared" si="43"/>
        <v>3434966.77</v>
      </c>
      <c r="F112" s="3">
        <f>F98</f>
        <v>0</v>
      </c>
      <c r="G112" s="3">
        <f>G98+G100</f>
        <v>3091470.09</v>
      </c>
      <c r="H112" s="3">
        <v>0</v>
      </c>
      <c r="I112" s="3">
        <f>I98+I100</f>
        <v>343496.68</v>
      </c>
      <c r="J112" s="2"/>
    </row>
    <row r="113" spans="1:10" s="7" customFormat="1" ht="15" customHeight="1" x14ac:dyDescent="0.3">
      <c r="A113" s="31"/>
      <c r="B113" s="31"/>
      <c r="C113" s="31"/>
      <c r="D113" s="9">
        <v>2022</v>
      </c>
      <c r="E113" s="3">
        <f t="shared" si="43"/>
        <v>0</v>
      </c>
      <c r="F113" s="3">
        <v>0</v>
      </c>
      <c r="G113" s="3">
        <v>0</v>
      </c>
      <c r="H113" s="3">
        <v>0</v>
      </c>
      <c r="I113" s="3">
        <v>0</v>
      </c>
      <c r="J113" s="2"/>
    </row>
    <row r="114" spans="1:10" s="7" customFormat="1" ht="15" customHeight="1" x14ac:dyDescent="0.3">
      <c r="A114" s="31"/>
      <c r="B114" s="31"/>
      <c r="C114" s="31"/>
      <c r="D114" s="9">
        <v>2023</v>
      </c>
      <c r="E114" s="3">
        <f t="shared" si="43"/>
        <v>10335287.58</v>
      </c>
      <c r="F114" s="3">
        <v>0</v>
      </c>
      <c r="G114" s="3">
        <f>G102</f>
        <v>9198405.7300000004</v>
      </c>
      <c r="H114" s="3">
        <f t="shared" ref="H114:I114" si="44">H102</f>
        <v>0</v>
      </c>
      <c r="I114" s="3">
        <f t="shared" si="44"/>
        <v>1136881.8500000001</v>
      </c>
      <c r="J114" s="2"/>
    </row>
    <row r="115" spans="1:10" s="7" customFormat="1" ht="15" customHeight="1" x14ac:dyDescent="0.3">
      <c r="A115" s="31"/>
      <c r="B115" s="31"/>
      <c r="C115" s="31"/>
      <c r="D115" s="9">
        <v>2024</v>
      </c>
      <c r="E115" s="3">
        <f>F115+G115+H115+I115</f>
        <v>5114561.9999999991</v>
      </c>
      <c r="F115" s="3">
        <v>0</v>
      </c>
      <c r="G115" s="3">
        <f>G104+G106</f>
        <v>4551960.0699999994</v>
      </c>
      <c r="H115" s="3">
        <f>H104+H106</f>
        <v>0</v>
      </c>
      <c r="I115" s="3">
        <f>I104+I106</f>
        <v>562601.92999999993</v>
      </c>
      <c r="J115" s="2"/>
    </row>
    <row r="116" spans="1:10" s="7" customFormat="1" ht="15" customHeight="1" x14ac:dyDescent="0.3">
      <c r="A116" s="31"/>
      <c r="B116" s="31"/>
      <c r="C116" s="31"/>
      <c r="D116" s="9">
        <v>2025</v>
      </c>
      <c r="E116" s="3">
        <f>F116+G116+H116+I116</f>
        <v>0</v>
      </c>
      <c r="F116" s="3">
        <v>0</v>
      </c>
      <c r="G116" s="3">
        <v>0</v>
      </c>
      <c r="H116" s="3">
        <v>0</v>
      </c>
      <c r="I116" s="3">
        <v>0</v>
      </c>
      <c r="J116" s="2"/>
    </row>
    <row r="117" spans="1:10" s="7" customFormat="1" ht="15" customHeight="1" x14ac:dyDescent="0.3">
      <c r="A117" s="31"/>
      <c r="B117" s="31"/>
      <c r="C117" s="31"/>
      <c r="D117" s="9">
        <v>2026</v>
      </c>
      <c r="E117" s="3">
        <f>F117+G117+H117+I117</f>
        <v>7000000</v>
      </c>
      <c r="F117" s="3">
        <v>0</v>
      </c>
      <c r="G117" s="3">
        <v>0</v>
      </c>
      <c r="H117" s="3">
        <v>0</v>
      </c>
      <c r="I117" s="3">
        <f>I108</f>
        <v>7000000</v>
      </c>
      <c r="J117" s="2"/>
    </row>
    <row r="118" spans="1:10" s="7" customFormat="1" ht="15" customHeight="1" x14ac:dyDescent="0.3">
      <c r="A118" s="31"/>
      <c r="B118" s="31"/>
      <c r="C118" s="31"/>
      <c r="D118" s="9">
        <v>2027</v>
      </c>
      <c r="E118" s="3">
        <f t="shared" ref="E118:E120" si="45">F118+G118+H118+I118</f>
        <v>0</v>
      </c>
      <c r="F118" s="3">
        <v>0</v>
      </c>
      <c r="G118" s="3">
        <v>0</v>
      </c>
      <c r="H118" s="3">
        <v>0</v>
      </c>
      <c r="I118" s="3">
        <v>0</v>
      </c>
      <c r="J118" s="2"/>
    </row>
    <row r="119" spans="1:10" s="7" customFormat="1" ht="15" customHeight="1" x14ac:dyDescent="0.3">
      <c r="A119" s="31"/>
      <c r="B119" s="31"/>
      <c r="C119" s="31"/>
      <c r="D119" s="9">
        <v>2028</v>
      </c>
      <c r="E119" s="3">
        <f t="shared" si="45"/>
        <v>0</v>
      </c>
      <c r="F119" s="3">
        <v>0</v>
      </c>
      <c r="G119" s="3">
        <v>0</v>
      </c>
      <c r="H119" s="3">
        <v>0</v>
      </c>
      <c r="I119" s="3">
        <v>0</v>
      </c>
      <c r="J119" s="2"/>
    </row>
    <row r="120" spans="1:10" s="7" customFormat="1" ht="15" customHeight="1" x14ac:dyDescent="0.3">
      <c r="A120" s="31"/>
      <c r="B120" s="31"/>
      <c r="C120" s="31"/>
      <c r="D120" s="9">
        <v>2029</v>
      </c>
      <c r="E120" s="3">
        <f t="shared" si="45"/>
        <v>0</v>
      </c>
      <c r="F120" s="3">
        <v>0</v>
      </c>
      <c r="G120" s="3">
        <v>0</v>
      </c>
      <c r="H120" s="3">
        <v>0</v>
      </c>
      <c r="I120" s="3">
        <v>0</v>
      </c>
      <c r="J120" s="2"/>
    </row>
    <row r="121" spans="1:10" s="7" customFormat="1" ht="15" customHeight="1" x14ac:dyDescent="0.3">
      <c r="A121" s="32"/>
      <c r="B121" s="32"/>
      <c r="C121" s="32"/>
      <c r="D121" s="9">
        <v>2030</v>
      </c>
      <c r="E121" s="3">
        <f>F121+G121+H121+I121</f>
        <v>0</v>
      </c>
      <c r="F121" s="3">
        <v>0</v>
      </c>
      <c r="G121" s="3">
        <v>0</v>
      </c>
      <c r="H121" s="3">
        <v>0</v>
      </c>
      <c r="I121" s="3">
        <v>0</v>
      </c>
      <c r="J121" s="2"/>
    </row>
    <row r="122" spans="1:10" s="7" customFormat="1" ht="15" customHeight="1" x14ac:dyDescent="0.3">
      <c r="A122" s="31" t="s">
        <v>1</v>
      </c>
      <c r="B122" s="36"/>
      <c r="C122" s="36"/>
      <c r="D122" s="9" t="s">
        <v>7</v>
      </c>
      <c r="E122" s="3">
        <f>F122+G122+H122+I122</f>
        <v>763951172.36000001</v>
      </c>
      <c r="F122" s="3">
        <f>SUM(F123:F135)</f>
        <v>574520450.53999996</v>
      </c>
      <c r="G122" s="3">
        <f t="shared" ref="G122:I122" si="46">SUM(G123:G135)</f>
        <v>142091425.59</v>
      </c>
      <c r="H122" s="3">
        <f t="shared" si="46"/>
        <v>0</v>
      </c>
      <c r="I122" s="3">
        <f t="shared" si="46"/>
        <v>47339296.229999997</v>
      </c>
      <c r="J122" s="8"/>
    </row>
    <row r="123" spans="1:10" s="7" customFormat="1" ht="15" customHeight="1" x14ac:dyDescent="0.3">
      <c r="A123" s="36"/>
      <c r="B123" s="36"/>
      <c r="C123" s="36"/>
      <c r="D123" s="9">
        <v>2018</v>
      </c>
      <c r="E123" s="3">
        <f t="shared" ref="E123:E135" si="47">F123+G123+H123+I123</f>
        <v>43902538.939999998</v>
      </c>
      <c r="F123" s="3">
        <f>F83</f>
        <v>30542921.75</v>
      </c>
      <c r="G123" s="3">
        <f t="shared" ref="G123:I123" si="48">G83</f>
        <v>12023605.469999999</v>
      </c>
      <c r="H123" s="3">
        <f t="shared" si="48"/>
        <v>0</v>
      </c>
      <c r="I123" s="3">
        <f t="shared" si="48"/>
        <v>1336011.72</v>
      </c>
      <c r="J123" s="8"/>
    </row>
    <row r="124" spans="1:10" s="7" customFormat="1" ht="15" customHeight="1" x14ac:dyDescent="0.3">
      <c r="A124" s="36"/>
      <c r="B124" s="36"/>
      <c r="C124" s="36"/>
      <c r="D124" s="9">
        <v>2019</v>
      </c>
      <c r="E124" s="3">
        <f t="shared" si="47"/>
        <v>61660494.159999996</v>
      </c>
      <c r="F124" s="3">
        <f t="shared" ref="F124:G130" si="49">F84+F110</f>
        <v>46514564.75</v>
      </c>
      <c r="G124" s="3">
        <f t="shared" si="49"/>
        <v>10194383.220000001</v>
      </c>
      <c r="H124" s="3">
        <f>H29</f>
        <v>0</v>
      </c>
      <c r="I124" s="3">
        <f t="shared" ref="I124:I130" si="50">I84+I110</f>
        <v>4951546.1900000004</v>
      </c>
      <c r="J124" s="8"/>
    </row>
    <row r="125" spans="1:10" s="7" customFormat="1" ht="15" customHeight="1" x14ac:dyDescent="0.3">
      <c r="A125" s="36"/>
      <c r="B125" s="36"/>
      <c r="C125" s="36"/>
      <c r="D125" s="9">
        <v>2020</v>
      </c>
      <c r="E125" s="3">
        <f t="shared" si="47"/>
        <v>86747611.420000017</v>
      </c>
      <c r="F125" s="3">
        <f t="shared" si="49"/>
        <v>68661401.230000004</v>
      </c>
      <c r="G125" s="3">
        <f t="shared" si="49"/>
        <v>16275463.82</v>
      </c>
      <c r="H125" s="3">
        <v>0</v>
      </c>
      <c r="I125" s="3">
        <f t="shared" si="50"/>
        <v>1810746.37</v>
      </c>
      <c r="J125" s="8"/>
    </row>
    <row r="126" spans="1:10" s="7" customFormat="1" ht="15" customHeight="1" x14ac:dyDescent="0.3">
      <c r="A126" s="36"/>
      <c r="B126" s="36"/>
      <c r="C126" s="36"/>
      <c r="D126" s="9">
        <v>2021</v>
      </c>
      <c r="E126" s="3">
        <f t="shared" si="47"/>
        <v>147234357.78999999</v>
      </c>
      <c r="F126" s="3">
        <f t="shared" si="49"/>
        <v>115262405.98</v>
      </c>
      <c r="G126" s="3">
        <f t="shared" si="49"/>
        <v>30652664.109999999</v>
      </c>
      <c r="H126" s="3">
        <v>0</v>
      </c>
      <c r="I126" s="3">
        <f t="shared" si="50"/>
        <v>1319287.7</v>
      </c>
      <c r="J126" s="8"/>
    </row>
    <row r="127" spans="1:10" s="7" customFormat="1" ht="15" customHeight="1" x14ac:dyDescent="0.3">
      <c r="A127" s="36"/>
      <c r="B127" s="36"/>
      <c r="C127" s="36"/>
      <c r="D127" s="9">
        <v>2022</v>
      </c>
      <c r="E127" s="3">
        <f t="shared" si="47"/>
        <v>40732600</v>
      </c>
      <c r="F127" s="3">
        <f t="shared" si="49"/>
        <v>31741337.629999999</v>
      </c>
      <c r="G127" s="3">
        <f t="shared" si="49"/>
        <v>8092062.3700000001</v>
      </c>
      <c r="H127" s="3">
        <v>0</v>
      </c>
      <c r="I127" s="3">
        <f t="shared" si="50"/>
        <v>899200</v>
      </c>
      <c r="J127" s="8"/>
    </row>
    <row r="128" spans="1:10" s="7" customFormat="1" ht="15" customHeight="1" x14ac:dyDescent="0.3">
      <c r="A128" s="36"/>
      <c r="B128" s="36"/>
      <c r="C128" s="36"/>
      <c r="D128" s="9">
        <v>2023</v>
      </c>
      <c r="E128" s="3">
        <f t="shared" si="47"/>
        <v>160712872.97999999</v>
      </c>
      <c r="F128" s="3">
        <f t="shared" si="49"/>
        <v>125843662.14</v>
      </c>
      <c r="G128" s="3">
        <f t="shared" si="49"/>
        <v>18157043.59</v>
      </c>
      <c r="H128" s="3">
        <v>0</v>
      </c>
      <c r="I128" s="3">
        <f t="shared" si="50"/>
        <v>16712167.25</v>
      </c>
      <c r="J128" s="8"/>
    </row>
    <row r="129" spans="1:10" s="7" customFormat="1" ht="15" customHeight="1" x14ac:dyDescent="0.3">
      <c r="A129" s="36"/>
      <c r="B129" s="36"/>
      <c r="C129" s="36"/>
      <c r="D129" s="9">
        <v>2024</v>
      </c>
      <c r="E129" s="3">
        <f t="shared" si="47"/>
        <v>182589562</v>
      </c>
      <c r="F129" s="3">
        <f t="shared" si="49"/>
        <v>131025682.66</v>
      </c>
      <c r="G129" s="3">
        <f t="shared" si="49"/>
        <v>45384177.410000004</v>
      </c>
      <c r="H129" s="3">
        <v>0</v>
      </c>
      <c r="I129" s="3">
        <f t="shared" si="50"/>
        <v>6179701.9299999997</v>
      </c>
      <c r="J129" s="8"/>
    </row>
    <row r="130" spans="1:10" s="7" customFormat="1" ht="15" customHeight="1" x14ac:dyDescent="0.3">
      <c r="A130" s="36"/>
      <c r="B130" s="36"/>
      <c r="C130" s="36"/>
      <c r="D130" s="9">
        <v>2025</v>
      </c>
      <c r="E130" s="3">
        <f t="shared" si="47"/>
        <v>27371135.07</v>
      </c>
      <c r="F130" s="3">
        <f t="shared" si="49"/>
        <v>24928474.399999999</v>
      </c>
      <c r="G130" s="3">
        <f t="shared" si="49"/>
        <v>1312025.6000000001</v>
      </c>
      <c r="H130" s="3">
        <v>0</v>
      </c>
      <c r="I130" s="3">
        <f t="shared" si="50"/>
        <v>1130635.07</v>
      </c>
      <c r="J130" s="8"/>
    </row>
    <row r="131" spans="1:10" s="7" customFormat="1" ht="15" customHeight="1" x14ac:dyDescent="0.3">
      <c r="A131" s="36"/>
      <c r="B131" s="36"/>
      <c r="C131" s="36"/>
      <c r="D131" s="9">
        <v>2026</v>
      </c>
      <c r="E131" s="3">
        <f t="shared" ref="E131:E134" si="51">F131+G131+H131+I131</f>
        <v>8200000</v>
      </c>
      <c r="F131" s="3">
        <v>0</v>
      </c>
      <c r="G131" s="3">
        <v>0</v>
      </c>
      <c r="H131" s="3">
        <v>0</v>
      </c>
      <c r="I131" s="3">
        <f>I117+I91</f>
        <v>8200000</v>
      </c>
      <c r="J131" s="8"/>
    </row>
    <row r="132" spans="1:10" s="7" customFormat="1" ht="15" customHeight="1" x14ac:dyDescent="0.3">
      <c r="A132" s="36"/>
      <c r="B132" s="36"/>
      <c r="C132" s="36"/>
      <c r="D132" s="9">
        <v>2027</v>
      </c>
      <c r="E132" s="3">
        <f t="shared" si="51"/>
        <v>1200000</v>
      </c>
      <c r="F132" s="3">
        <v>0</v>
      </c>
      <c r="G132" s="3">
        <v>0</v>
      </c>
      <c r="H132" s="3">
        <v>0</v>
      </c>
      <c r="I132" s="3">
        <f>I118+I92</f>
        <v>1200000</v>
      </c>
      <c r="J132" s="8"/>
    </row>
    <row r="133" spans="1:10" s="7" customFormat="1" ht="15" customHeight="1" x14ac:dyDescent="0.3">
      <c r="A133" s="36"/>
      <c r="B133" s="36"/>
      <c r="C133" s="36"/>
      <c r="D133" s="9">
        <v>2028</v>
      </c>
      <c r="E133" s="3">
        <f t="shared" si="51"/>
        <v>1200000</v>
      </c>
      <c r="F133" s="3">
        <v>0</v>
      </c>
      <c r="G133" s="3">
        <v>0</v>
      </c>
      <c r="H133" s="3">
        <v>0</v>
      </c>
      <c r="I133" s="3">
        <f>I119+I93</f>
        <v>1200000</v>
      </c>
      <c r="J133" s="8"/>
    </row>
    <row r="134" spans="1:10" s="7" customFormat="1" ht="15" customHeight="1" x14ac:dyDescent="0.3">
      <c r="A134" s="36"/>
      <c r="B134" s="36"/>
      <c r="C134" s="36"/>
      <c r="D134" s="9">
        <v>2029</v>
      </c>
      <c r="E134" s="3">
        <f t="shared" si="51"/>
        <v>1200000</v>
      </c>
      <c r="F134" s="3">
        <v>0</v>
      </c>
      <c r="G134" s="3">
        <v>0</v>
      </c>
      <c r="H134" s="3">
        <v>0</v>
      </c>
      <c r="I134" s="3">
        <f>I120+I94</f>
        <v>1200000</v>
      </c>
      <c r="J134" s="8"/>
    </row>
    <row r="135" spans="1:10" s="7" customFormat="1" ht="15" customHeight="1" x14ac:dyDescent="0.25">
      <c r="A135" s="36"/>
      <c r="B135" s="36"/>
      <c r="C135" s="36"/>
      <c r="D135" s="9">
        <v>2030</v>
      </c>
      <c r="E135" s="3">
        <f t="shared" si="47"/>
        <v>1200000</v>
      </c>
      <c r="F135" s="3">
        <v>0</v>
      </c>
      <c r="G135" s="3">
        <v>0</v>
      </c>
      <c r="H135" s="3">
        <v>0</v>
      </c>
      <c r="I135" s="3">
        <f>I121+I95</f>
        <v>1200000</v>
      </c>
      <c r="J135" s="14" t="s">
        <v>28</v>
      </c>
    </row>
    <row r="136" spans="1:10" s="7" customFormat="1" ht="33.75" customHeight="1" x14ac:dyDescent="0.3">
      <c r="A136" s="10"/>
      <c r="B136" s="10"/>
      <c r="C136" s="10"/>
      <c r="D136" s="11"/>
      <c r="E136" s="4"/>
      <c r="F136" s="4"/>
      <c r="G136" s="4"/>
      <c r="H136" s="4"/>
      <c r="I136" s="4"/>
      <c r="J136" s="8"/>
    </row>
    <row r="137" spans="1:10" ht="26.25" customHeight="1" x14ac:dyDescent="0.35">
      <c r="A137" s="37" t="s">
        <v>17</v>
      </c>
      <c r="B137" s="37"/>
      <c r="C137" s="37"/>
      <c r="D137" s="12"/>
      <c r="E137" s="37" t="s">
        <v>18</v>
      </c>
      <c r="F137" s="37"/>
      <c r="G137" s="22"/>
      <c r="H137" s="22"/>
      <c r="I137" s="22"/>
      <c r="J137" s="13"/>
    </row>
    <row r="138" spans="1:10" ht="17.399999999999999" x14ac:dyDescent="0.3">
      <c r="A138" s="38"/>
      <c r="B138" s="38"/>
      <c r="C138" s="38"/>
      <c r="F138" s="38"/>
      <c r="G138" s="38"/>
      <c r="H138" s="23"/>
    </row>
  </sheetData>
  <mergeCells count="40">
    <mergeCell ref="C107:C108"/>
    <mergeCell ref="P5:S5"/>
    <mergeCell ref="J1:M1"/>
    <mergeCell ref="C32:C42"/>
    <mergeCell ref="O7:S7"/>
    <mergeCell ref="M6:S6"/>
    <mergeCell ref="A9:I9"/>
    <mergeCell ref="A10:I10"/>
    <mergeCell ref="A11:I11"/>
    <mergeCell ref="B14:I14"/>
    <mergeCell ref="A15:A26"/>
    <mergeCell ref="B15:B26"/>
    <mergeCell ref="C15:C18"/>
    <mergeCell ref="C19:C22"/>
    <mergeCell ref="C23:C26"/>
    <mergeCell ref="A27:C30"/>
    <mergeCell ref="B31:I31"/>
    <mergeCell ref="A32:A70"/>
    <mergeCell ref="B32:B70"/>
    <mergeCell ref="C65:C66"/>
    <mergeCell ref="C67:C68"/>
    <mergeCell ref="C69:C70"/>
    <mergeCell ref="C43:C53"/>
    <mergeCell ref="C54:C64"/>
    <mergeCell ref="A109:C121"/>
    <mergeCell ref="A122:C135"/>
    <mergeCell ref="A137:C137"/>
    <mergeCell ref="E137:F137"/>
    <mergeCell ref="A138:C138"/>
    <mergeCell ref="F138:G138"/>
    <mergeCell ref="C105:C106"/>
    <mergeCell ref="A97:A106"/>
    <mergeCell ref="B97:B106"/>
    <mergeCell ref="C103:C104"/>
    <mergeCell ref="A71:C81"/>
    <mergeCell ref="A82:C95"/>
    <mergeCell ref="B96:I96"/>
    <mergeCell ref="C99:C100"/>
    <mergeCell ref="C101:C102"/>
    <mergeCell ref="C97:C98"/>
  </mergeCells>
  <pageMargins left="0.70866141732283472" right="0.19685039370078741" top="0.39370078740157483" bottom="0.19685039370078741" header="0.31496062992125984" footer="0.31496062992125984"/>
  <pageSetup paperSize="9" scale="75" fitToHeight="0" orientation="landscape" r:id="rId1"/>
  <rowBreaks count="4" manualBreakCount="4">
    <brk id="30" max="9" man="1"/>
    <brk id="68" max="9" man="1"/>
    <brk id="95" max="9" man="1"/>
    <brk id="10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Красильникова Жанна Александровна</dc:creator>
  <cp:lastModifiedBy>Андреева Ольга Николаевна</cp:lastModifiedBy>
  <cp:lastPrinted>2025-07-01T05:46:55Z</cp:lastPrinted>
  <dcterms:created xsi:type="dcterms:W3CDTF">2019-08-27T06:02:36Z</dcterms:created>
  <dcterms:modified xsi:type="dcterms:W3CDTF">2025-08-05T06:49:07Z</dcterms:modified>
</cp:coreProperties>
</file>